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2540" tabRatio="699" firstSheet="1" activeTab="12"/>
  </bookViews>
  <sheets>
    <sheet name="封面" sheetId="8" r:id="rId1"/>
    <sheet name="目录" sheetId="9" r:id="rId2"/>
    <sheet name="表一" sheetId="12" r:id="rId3"/>
    <sheet name="表二" sheetId="54" r:id="rId4"/>
    <sheet name="表三" sheetId="18" r:id="rId5"/>
    <sheet name="表四" sheetId="6" r:id="rId6"/>
    <sheet name="表五" sheetId="5" r:id="rId7"/>
    <sheet name="表六 (1)" sheetId="26" r:id="rId8"/>
    <sheet name="表六（2)" sheetId="23" r:id="rId9"/>
    <sheet name="表七 (1)" sheetId="27" r:id="rId10"/>
    <sheet name="表七(2)" sheetId="24" r:id="rId11"/>
    <sheet name="表八" sheetId="53" r:id="rId12"/>
    <sheet name="表九" sheetId="11" r:id="rId13"/>
    <sheet name="表十" sheetId="10" r:id="rId14"/>
    <sheet name="表十一" sheetId="49" r:id="rId15"/>
    <sheet name="表十二" sheetId="50" r:id="rId16"/>
    <sheet name="表十三" sheetId="51" r:id="rId17"/>
    <sheet name="表十四" sheetId="52" r:id="rId18"/>
    <sheet name="基础数据表" sheetId="55" r:id="rId19"/>
    <sheet name="表五 (带公式）" sheetId="56" state="hidden" r:id="rId20"/>
  </sheets>
  <externalReferences>
    <externalReference r:id="rId21"/>
  </externalReferences>
  <definedNames>
    <definedName name="_xlnm._FilterDatabase" localSheetId="3" hidden="1">表二!$A$5:$H$1275</definedName>
    <definedName name="_xlnm._FilterDatabase" localSheetId="5" hidden="1">表四!$A$5:$I$211</definedName>
    <definedName name="_xlnm._FilterDatabase" localSheetId="18" hidden="1">基础数据表!$A$1:$P$2456</definedName>
    <definedName name="_xlnm.Print_Titles" localSheetId="3">表二!$2:$5</definedName>
    <definedName name="_xlnm.Print_Titles" localSheetId="12">表九!$2:$6</definedName>
    <definedName name="_xlnm.Print_Titles" localSheetId="7">'表六 (1)'!$A:$A</definedName>
    <definedName name="_xlnm.Print_Titles" localSheetId="8">'表六（2)'!$A:$A</definedName>
    <definedName name="_xlnm.Print_Titles" localSheetId="9">'表七 (1)'!$A:$A</definedName>
    <definedName name="_xlnm.Print_Titles" localSheetId="10">'表七(2)'!$A:$A</definedName>
    <definedName name="_xlnm.Print_Titles" localSheetId="4">表三!$2:$6</definedName>
    <definedName name="_xlnm.Print_Titles" localSheetId="13">表十!$1:$5</definedName>
    <definedName name="_xlnm.Print_Titles" localSheetId="5">表四!$1:$5</definedName>
    <definedName name="_xlnm.Print_Titles" localSheetId="6">表五!$B:$B,表五!$1:$4</definedName>
    <definedName name="_xlnm.Print_Titles" localSheetId="19">'表五 (带公式）'!$B:$B,'表五 (带公式）'!$1:$4</definedName>
    <definedName name="_xlnm.Print_Titles" localSheetId="2">表一!$2:$5</definedName>
    <definedName name="地区名称" localSheetId="3">[1]封面!$B$2:$B$6</definedName>
    <definedName name="地区名称" localSheetId="1">目录!#REF!</definedName>
    <definedName name="地区名称">封面!$B$2:$B$6</definedName>
  </definedNames>
  <calcPr calcId="144525"/>
</workbook>
</file>

<file path=xl/calcChain.xml><?xml version="1.0" encoding="utf-8"?>
<calcChain xmlns="http://schemas.openxmlformats.org/spreadsheetml/2006/main">
  <c r="R31" i="56" l="1"/>
  <c r="Q31" i="56"/>
  <c r="P31" i="56"/>
  <c r="O31" i="56"/>
  <c r="N31" i="56"/>
  <c r="M31" i="56"/>
  <c r="L31" i="56"/>
  <c r="K31" i="56"/>
  <c r="J31" i="56"/>
  <c r="I31" i="56"/>
  <c r="H31" i="56"/>
  <c r="G31" i="56"/>
  <c r="F31" i="56"/>
  <c r="E31" i="56"/>
  <c r="D31" i="56"/>
  <c r="C31" i="56" s="1"/>
  <c r="R30" i="56"/>
  <c r="Q30" i="56"/>
  <c r="P30" i="56"/>
  <c r="O30" i="56"/>
  <c r="N30" i="56"/>
  <c r="M30" i="56"/>
  <c r="L30" i="56"/>
  <c r="K30" i="56"/>
  <c r="J30" i="56"/>
  <c r="I30" i="56"/>
  <c r="H30" i="56"/>
  <c r="G30" i="56"/>
  <c r="F30" i="56"/>
  <c r="E30" i="56"/>
  <c r="D30" i="56"/>
  <c r="C30" i="56" s="1"/>
  <c r="R29" i="56"/>
  <c r="Q29" i="56"/>
  <c r="P29" i="56"/>
  <c r="O29" i="56"/>
  <c r="N29" i="56"/>
  <c r="M29" i="56"/>
  <c r="L29" i="56"/>
  <c r="K29" i="56"/>
  <c r="J29" i="56"/>
  <c r="I29" i="56"/>
  <c r="H29" i="56"/>
  <c r="G29" i="56"/>
  <c r="F29" i="56"/>
  <c r="E29" i="56"/>
  <c r="D29" i="56"/>
  <c r="R28" i="56"/>
  <c r="Q28" i="56"/>
  <c r="P28" i="56"/>
  <c r="O28" i="56"/>
  <c r="N28" i="56"/>
  <c r="M28" i="56"/>
  <c r="L28" i="56"/>
  <c r="K28" i="56"/>
  <c r="J28" i="56"/>
  <c r="I28" i="56"/>
  <c r="H28" i="56"/>
  <c r="G28" i="56"/>
  <c r="F28" i="56"/>
  <c r="E28" i="56"/>
  <c r="D28" i="56"/>
  <c r="C28" i="56"/>
  <c r="U28" i="56" s="1"/>
  <c r="R27" i="56"/>
  <c r="Q27" i="56"/>
  <c r="P27" i="56"/>
  <c r="O27" i="56"/>
  <c r="N27" i="56"/>
  <c r="M27" i="56"/>
  <c r="L27" i="56"/>
  <c r="K27" i="56"/>
  <c r="J27" i="56"/>
  <c r="I27" i="56"/>
  <c r="H27" i="56"/>
  <c r="G27" i="56"/>
  <c r="F27" i="56"/>
  <c r="E27" i="56"/>
  <c r="D27" i="56"/>
  <c r="C27" i="56" s="1"/>
  <c r="R26" i="56"/>
  <c r="Q26" i="56"/>
  <c r="P26" i="56"/>
  <c r="O26" i="56"/>
  <c r="N26" i="56"/>
  <c r="M26" i="56"/>
  <c r="L26" i="56"/>
  <c r="K26" i="56"/>
  <c r="J26" i="56"/>
  <c r="I26" i="56"/>
  <c r="H26" i="56"/>
  <c r="G26" i="56"/>
  <c r="F26" i="56"/>
  <c r="E26" i="56"/>
  <c r="D26" i="56"/>
  <c r="C26" i="56" s="1"/>
  <c r="U26" i="56" s="1"/>
  <c r="R25" i="56"/>
  <c r="Q25" i="56"/>
  <c r="P25" i="56"/>
  <c r="O25" i="56"/>
  <c r="N25" i="56"/>
  <c r="M25" i="56"/>
  <c r="L25" i="56"/>
  <c r="K25" i="56"/>
  <c r="J25" i="56"/>
  <c r="I25" i="56"/>
  <c r="H25" i="56"/>
  <c r="G25" i="56"/>
  <c r="F25" i="56"/>
  <c r="E25" i="56"/>
  <c r="D25" i="56"/>
  <c r="C25" i="56" s="1"/>
  <c r="R24" i="56"/>
  <c r="Q24" i="56"/>
  <c r="P24" i="56"/>
  <c r="O24" i="56"/>
  <c r="N24" i="56"/>
  <c r="M24" i="56"/>
  <c r="L24" i="56"/>
  <c r="K24" i="56"/>
  <c r="J24" i="56"/>
  <c r="I24" i="56"/>
  <c r="H24" i="56"/>
  <c r="G24" i="56"/>
  <c r="F24" i="56"/>
  <c r="E24" i="56"/>
  <c r="D24" i="56"/>
  <c r="C24" i="56" s="1"/>
  <c r="U24" i="56" s="1"/>
  <c r="R23" i="56"/>
  <c r="Q23" i="56"/>
  <c r="P23" i="56"/>
  <c r="O23" i="56"/>
  <c r="N23" i="56"/>
  <c r="M23" i="56"/>
  <c r="L23" i="56"/>
  <c r="K23" i="56"/>
  <c r="J23" i="56"/>
  <c r="I23" i="56"/>
  <c r="H23" i="56"/>
  <c r="G23" i="56"/>
  <c r="F23" i="56"/>
  <c r="E23" i="56"/>
  <c r="D23" i="56"/>
  <c r="C23" i="56" s="1"/>
  <c r="R22" i="56"/>
  <c r="Q22" i="56"/>
  <c r="P22" i="56"/>
  <c r="O22" i="56"/>
  <c r="N22" i="56"/>
  <c r="M22" i="56"/>
  <c r="L22" i="56"/>
  <c r="K22" i="56"/>
  <c r="J22" i="56"/>
  <c r="I22" i="56"/>
  <c r="H22" i="56"/>
  <c r="G22" i="56"/>
  <c r="F22" i="56"/>
  <c r="E22" i="56"/>
  <c r="D22" i="56"/>
  <c r="C22" i="56"/>
  <c r="U22" i="56" s="1"/>
  <c r="R21" i="56"/>
  <c r="Q21" i="56"/>
  <c r="P21" i="56"/>
  <c r="O21" i="56"/>
  <c r="N21" i="56"/>
  <c r="M21" i="56"/>
  <c r="L21" i="56"/>
  <c r="K21" i="56"/>
  <c r="J21" i="56"/>
  <c r="I21" i="56"/>
  <c r="H21" i="56"/>
  <c r="G21" i="56"/>
  <c r="F21" i="56"/>
  <c r="E21" i="56"/>
  <c r="D21" i="56"/>
  <c r="R20" i="56"/>
  <c r="Q20" i="56"/>
  <c r="P20" i="56"/>
  <c r="O20" i="56"/>
  <c r="N20" i="56"/>
  <c r="M20" i="56"/>
  <c r="L20" i="56"/>
  <c r="K20" i="56"/>
  <c r="J20" i="56"/>
  <c r="I20" i="56"/>
  <c r="H20" i="56"/>
  <c r="G20" i="56"/>
  <c r="F20" i="56"/>
  <c r="C20" i="56" s="1"/>
  <c r="U20" i="56" s="1"/>
  <c r="E20" i="56"/>
  <c r="D20" i="56"/>
  <c r="R19" i="56"/>
  <c r="Q19" i="56"/>
  <c r="P19" i="56"/>
  <c r="O19" i="56"/>
  <c r="N19" i="56"/>
  <c r="M19" i="56"/>
  <c r="L19" i="56"/>
  <c r="K19" i="56"/>
  <c r="J19" i="56"/>
  <c r="I19" i="56"/>
  <c r="H19" i="56"/>
  <c r="G19" i="56"/>
  <c r="F19" i="56"/>
  <c r="E19" i="56"/>
  <c r="D19" i="56"/>
  <c r="R18" i="56"/>
  <c r="Q18" i="56"/>
  <c r="P18" i="56"/>
  <c r="O18" i="56"/>
  <c r="N18" i="56"/>
  <c r="M18" i="56"/>
  <c r="L18" i="56"/>
  <c r="K18" i="56"/>
  <c r="J18" i="56"/>
  <c r="I18" i="56"/>
  <c r="H18" i="56"/>
  <c r="G18" i="56"/>
  <c r="F18" i="56"/>
  <c r="E18" i="56"/>
  <c r="D18" i="56"/>
  <c r="C18" i="56" s="1"/>
  <c r="U18" i="56" s="1"/>
  <c r="R17" i="56"/>
  <c r="Q17" i="56"/>
  <c r="P17" i="56"/>
  <c r="O17" i="56"/>
  <c r="N17" i="56"/>
  <c r="M17" i="56"/>
  <c r="L17" i="56"/>
  <c r="K17" i="56"/>
  <c r="J17" i="56"/>
  <c r="I17" i="56"/>
  <c r="H17" i="56"/>
  <c r="G17" i="56"/>
  <c r="F17" i="56"/>
  <c r="E17" i="56"/>
  <c r="D17" i="56"/>
  <c r="R16" i="56"/>
  <c r="Q16" i="56"/>
  <c r="P16" i="56"/>
  <c r="O16" i="56"/>
  <c r="N16" i="56"/>
  <c r="M16" i="56"/>
  <c r="L16" i="56"/>
  <c r="K16" i="56"/>
  <c r="J16" i="56"/>
  <c r="I16" i="56"/>
  <c r="H16" i="56"/>
  <c r="G16" i="56"/>
  <c r="F16" i="56"/>
  <c r="E16" i="56"/>
  <c r="D16" i="56"/>
  <c r="C16" i="56" s="1"/>
  <c r="U16" i="56" s="1"/>
  <c r="R15" i="56"/>
  <c r="Q15" i="56"/>
  <c r="P15" i="56"/>
  <c r="O15" i="56"/>
  <c r="N15" i="56"/>
  <c r="M15" i="56"/>
  <c r="L15" i="56"/>
  <c r="K15" i="56"/>
  <c r="J15" i="56"/>
  <c r="I15" i="56"/>
  <c r="H15" i="56"/>
  <c r="G15" i="56"/>
  <c r="F15" i="56"/>
  <c r="E15" i="56"/>
  <c r="D15" i="56"/>
  <c r="C15" i="56" s="1"/>
  <c r="R14" i="56"/>
  <c r="Q14" i="56"/>
  <c r="P14" i="56"/>
  <c r="O14" i="56"/>
  <c r="N14" i="56"/>
  <c r="M14" i="56"/>
  <c r="L14" i="56"/>
  <c r="K14" i="56"/>
  <c r="J14" i="56"/>
  <c r="I14" i="56"/>
  <c r="H14" i="56"/>
  <c r="G14" i="56"/>
  <c r="F14" i="56"/>
  <c r="E14" i="56"/>
  <c r="D14" i="56"/>
  <c r="C14" i="56"/>
  <c r="U14" i="56" s="1"/>
  <c r="R13" i="56"/>
  <c r="Q13" i="56"/>
  <c r="P13" i="56"/>
  <c r="O13" i="56"/>
  <c r="N13" i="56"/>
  <c r="M13" i="56"/>
  <c r="L13" i="56"/>
  <c r="K13" i="56"/>
  <c r="J13" i="56"/>
  <c r="I13" i="56"/>
  <c r="H13" i="56"/>
  <c r="G13" i="56"/>
  <c r="F13" i="56"/>
  <c r="E13" i="56"/>
  <c r="D13" i="56"/>
  <c r="R12" i="56"/>
  <c r="Q12" i="56"/>
  <c r="P12" i="56"/>
  <c r="O12" i="56"/>
  <c r="N12" i="56"/>
  <c r="M12" i="56"/>
  <c r="L12" i="56"/>
  <c r="K12" i="56"/>
  <c r="J12" i="56"/>
  <c r="I12" i="56"/>
  <c r="H12" i="56"/>
  <c r="G12" i="56"/>
  <c r="F12" i="56"/>
  <c r="E12" i="56"/>
  <c r="D12" i="56"/>
  <c r="R11" i="56"/>
  <c r="Q11" i="56"/>
  <c r="P11" i="56"/>
  <c r="O11" i="56"/>
  <c r="N11" i="56"/>
  <c r="M11" i="56"/>
  <c r="L11" i="56"/>
  <c r="K11" i="56"/>
  <c r="J11" i="56"/>
  <c r="I11" i="56"/>
  <c r="H11" i="56"/>
  <c r="G11" i="56"/>
  <c r="F11" i="56"/>
  <c r="E11" i="56"/>
  <c r="D11" i="56"/>
  <c r="R10" i="56"/>
  <c r="Q10" i="56"/>
  <c r="P10" i="56"/>
  <c r="O10" i="56"/>
  <c r="N10" i="56"/>
  <c r="M10" i="56"/>
  <c r="L10" i="56"/>
  <c r="K10" i="56"/>
  <c r="J10" i="56"/>
  <c r="I10" i="56"/>
  <c r="H10" i="56"/>
  <c r="G10" i="56"/>
  <c r="F10" i="56"/>
  <c r="E10" i="56"/>
  <c r="D10" i="56"/>
  <c r="R9" i="56"/>
  <c r="Q9" i="56"/>
  <c r="P9" i="56"/>
  <c r="O9" i="56"/>
  <c r="N9" i="56"/>
  <c r="M9" i="56"/>
  <c r="L9" i="56"/>
  <c r="K9" i="56"/>
  <c r="J9" i="56"/>
  <c r="I9" i="56"/>
  <c r="H9" i="56"/>
  <c r="G9" i="56"/>
  <c r="F9" i="56"/>
  <c r="E9" i="56"/>
  <c r="D9" i="56"/>
  <c r="R8" i="56"/>
  <c r="Q8" i="56"/>
  <c r="P8" i="56"/>
  <c r="O8" i="56"/>
  <c r="N8" i="56"/>
  <c r="M8" i="56"/>
  <c r="L8" i="56"/>
  <c r="K8" i="56"/>
  <c r="J8" i="56"/>
  <c r="I8" i="56"/>
  <c r="H8" i="56"/>
  <c r="G8" i="56"/>
  <c r="F8" i="56"/>
  <c r="E8" i="56"/>
  <c r="D8" i="56"/>
  <c r="R7" i="56"/>
  <c r="Q7" i="56"/>
  <c r="P7" i="56"/>
  <c r="O7" i="56"/>
  <c r="N7" i="56"/>
  <c r="M7" i="56"/>
  <c r="L7" i="56"/>
  <c r="K7" i="56"/>
  <c r="J7" i="56"/>
  <c r="I7" i="56"/>
  <c r="H7" i="56"/>
  <c r="G7" i="56"/>
  <c r="F7" i="56"/>
  <c r="E7" i="56"/>
  <c r="D7" i="56"/>
  <c r="R6" i="56"/>
  <c r="R32" i="56" s="1"/>
  <c r="Q6" i="56"/>
  <c r="Q32" i="56" s="1"/>
  <c r="P6" i="56"/>
  <c r="P32" i="56" s="1"/>
  <c r="O6" i="56"/>
  <c r="O32" i="56" s="1"/>
  <c r="N6" i="56"/>
  <c r="N32" i="56" s="1"/>
  <c r="M6" i="56"/>
  <c r="M32" i="56" s="1"/>
  <c r="L6" i="56"/>
  <c r="L32" i="56" s="1"/>
  <c r="K6" i="56"/>
  <c r="K32" i="56" s="1"/>
  <c r="J6" i="56"/>
  <c r="J32" i="56" s="1"/>
  <c r="I6" i="56"/>
  <c r="I32" i="56" s="1"/>
  <c r="H6" i="56"/>
  <c r="H32" i="56" s="1"/>
  <c r="G6" i="56"/>
  <c r="F6" i="56"/>
  <c r="F32" i="56" s="1"/>
  <c r="E6" i="56"/>
  <c r="E32" i="56" s="1"/>
  <c r="D6" i="56"/>
  <c r="D32" i="56" s="1"/>
  <c r="C2456" i="55"/>
  <c r="C2455" i="55"/>
  <c r="C2454" i="55"/>
  <c r="C2453" i="55"/>
  <c r="C2452" i="55"/>
  <c r="C2451" i="55"/>
  <c r="C2450" i="55"/>
  <c r="C2449" i="55"/>
  <c r="C2448" i="55"/>
  <c r="C2447" i="55"/>
  <c r="C2446" i="55"/>
  <c r="C2445" i="55"/>
  <c r="C2444" i="55"/>
  <c r="C2443" i="55"/>
  <c r="C2442" i="55"/>
  <c r="C2441" i="55"/>
  <c r="C2440" i="55"/>
  <c r="C2439" i="55"/>
  <c r="C2438" i="55"/>
  <c r="C2437" i="55"/>
  <c r="C2436" i="55"/>
  <c r="C2435" i="55"/>
  <c r="C2434" i="55"/>
  <c r="C2433" i="55"/>
  <c r="C2432" i="55"/>
  <c r="C2431" i="55"/>
  <c r="C2430" i="55"/>
  <c r="C2429" i="55"/>
  <c r="C2428" i="55"/>
  <c r="C2427" i="55"/>
  <c r="C2426" i="55"/>
  <c r="C2425" i="55"/>
  <c r="C2424" i="55"/>
  <c r="C2423" i="55"/>
  <c r="C2422" i="55"/>
  <c r="C2421" i="55"/>
  <c r="C2420" i="55"/>
  <c r="C2419" i="55"/>
  <c r="C2418" i="55"/>
  <c r="C2417" i="55"/>
  <c r="C2416" i="55"/>
  <c r="C2415" i="55"/>
  <c r="C2414" i="55"/>
  <c r="C2413" i="55"/>
  <c r="C2412" i="55"/>
  <c r="C2411" i="55"/>
  <c r="C2410" i="55"/>
  <c r="C2409" i="55"/>
  <c r="C2408" i="55"/>
  <c r="C2407" i="55"/>
  <c r="C2406" i="55"/>
  <c r="C2405" i="55"/>
  <c r="C2404" i="55"/>
  <c r="C2403" i="55"/>
  <c r="C2402" i="55"/>
  <c r="C2401" i="55"/>
  <c r="C2400" i="55"/>
  <c r="C2399" i="55"/>
  <c r="C2398" i="55"/>
  <c r="C2397" i="55"/>
  <c r="C2396" i="55"/>
  <c r="C2395" i="55"/>
  <c r="C2394" i="55"/>
  <c r="C2393" i="55"/>
  <c r="C2392" i="55"/>
  <c r="C2391" i="55"/>
  <c r="C2390" i="55"/>
  <c r="C2389" i="55"/>
  <c r="C2388" i="55"/>
  <c r="C2387" i="55"/>
  <c r="C2386" i="55"/>
  <c r="C2385" i="55"/>
  <c r="C2384" i="55"/>
  <c r="C2383" i="55"/>
  <c r="C2382" i="55"/>
  <c r="C2381" i="55"/>
  <c r="C2380" i="55"/>
  <c r="C2379" i="55"/>
  <c r="C2378" i="55"/>
  <c r="C2377" i="55"/>
  <c r="C2376" i="55"/>
  <c r="C2375" i="55"/>
  <c r="C2374" i="55"/>
  <c r="C2373" i="55"/>
  <c r="C2372" i="55"/>
  <c r="C2371" i="55"/>
  <c r="C2370" i="55"/>
  <c r="C2369" i="55"/>
  <c r="C2368" i="55"/>
  <c r="C2367" i="55"/>
  <c r="C2366" i="55"/>
  <c r="C2365" i="55"/>
  <c r="C2364" i="55"/>
  <c r="C2363" i="55"/>
  <c r="C2362" i="55"/>
  <c r="C2361" i="55"/>
  <c r="C2360" i="55"/>
  <c r="C2359" i="55"/>
  <c r="C2358" i="55"/>
  <c r="C2357" i="55"/>
  <c r="C2356" i="55"/>
  <c r="C2355" i="55"/>
  <c r="C2354" i="55"/>
  <c r="C2353" i="55"/>
  <c r="C2352" i="55"/>
  <c r="C2351" i="55"/>
  <c r="C2350" i="55"/>
  <c r="C2349" i="55"/>
  <c r="C2348" i="55"/>
  <c r="C2347" i="55"/>
  <c r="C2346" i="55"/>
  <c r="C2345" i="55"/>
  <c r="C2344" i="55"/>
  <c r="C2343" i="55"/>
  <c r="C2342" i="55"/>
  <c r="C2341" i="55"/>
  <c r="C2340" i="55"/>
  <c r="C2339" i="55"/>
  <c r="C2338" i="55"/>
  <c r="C2337" i="55"/>
  <c r="C2336" i="55"/>
  <c r="C2335" i="55"/>
  <c r="C2334" i="55"/>
  <c r="C2333" i="55"/>
  <c r="C2332" i="55"/>
  <c r="C2331" i="55"/>
  <c r="C2330" i="55"/>
  <c r="C2329" i="55"/>
  <c r="C2328" i="55"/>
  <c r="C2327" i="55"/>
  <c r="C2326" i="55"/>
  <c r="C2325" i="55"/>
  <c r="C2324" i="55"/>
  <c r="C2323" i="55"/>
  <c r="C2322" i="55"/>
  <c r="C2321" i="55"/>
  <c r="C2320" i="55"/>
  <c r="C2319" i="55"/>
  <c r="C2318" i="55"/>
  <c r="C2317" i="55"/>
  <c r="C2316" i="55"/>
  <c r="C2315" i="55"/>
  <c r="C2314" i="55"/>
  <c r="C2313" i="55"/>
  <c r="C2312" i="55"/>
  <c r="C2311" i="55"/>
  <c r="C2310" i="55"/>
  <c r="C2309" i="55"/>
  <c r="C2308" i="55"/>
  <c r="C2307" i="55"/>
  <c r="C2306" i="55"/>
  <c r="C2305" i="55"/>
  <c r="C2304" i="55"/>
  <c r="C2303" i="55"/>
  <c r="C2302" i="55"/>
  <c r="C2301" i="55"/>
  <c r="C2300" i="55"/>
  <c r="C2299" i="55"/>
  <c r="C2298" i="55"/>
  <c r="C2297" i="55"/>
  <c r="C2296" i="55"/>
  <c r="C2295" i="55"/>
  <c r="C2294" i="55"/>
  <c r="C2293" i="55"/>
  <c r="C2292" i="55"/>
  <c r="C2291" i="55"/>
  <c r="C2290" i="55"/>
  <c r="C2289" i="55"/>
  <c r="C2288" i="55"/>
  <c r="C2287" i="55"/>
  <c r="C2286" i="55"/>
  <c r="C2285" i="55"/>
  <c r="C2284" i="55"/>
  <c r="C2283" i="55"/>
  <c r="C2282" i="55"/>
  <c r="C2281" i="55"/>
  <c r="C2280" i="55"/>
  <c r="C2279" i="55"/>
  <c r="C2278" i="55"/>
  <c r="C2277" i="55"/>
  <c r="C2276" i="55"/>
  <c r="C2275" i="55"/>
  <c r="C2274" i="55"/>
  <c r="C2273" i="55"/>
  <c r="C2272" i="55"/>
  <c r="C2271" i="55"/>
  <c r="C2270" i="55"/>
  <c r="C2269" i="55"/>
  <c r="C2268" i="55"/>
  <c r="C2267" i="55"/>
  <c r="C2266" i="55"/>
  <c r="C2265" i="55"/>
  <c r="C2264" i="55"/>
  <c r="C2263" i="55"/>
  <c r="C2262" i="55"/>
  <c r="C2261" i="55"/>
  <c r="C2260" i="55"/>
  <c r="C2259" i="55"/>
  <c r="C2258" i="55"/>
  <c r="C2257" i="55"/>
  <c r="C2256" i="55"/>
  <c r="C2255" i="55"/>
  <c r="C2254" i="55"/>
  <c r="C2253" i="55"/>
  <c r="C2252" i="55"/>
  <c r="C2251" i="55"/>
  <c r="C2250" i="55"/>
  <c r="C2249" i="55"/>
  <c r="C2248" i="55"/>
  <c r="C2247" i="55"/>
  <c r="C2246" i="55"/>
  <c r="C2245" i="55"/>
  <c r="C2244" i="55"/>
  <c r="C2243" i="55"/>
  <c r="C2242" i="55"/>
  <c r="C2241" i="55"/>
  <c r="C2240" i="55"/>
  <c r="C2239" i="55"/>
  <c r="C2238" i="55"/>
  <c r="C2237" i="55"/>
  <c r="C2236" i="55"/>
  <c r="C2235" i="55"/>
  <c r="C2234" i="55"/>
  <c r="C2233" i="55"/>
  <c r="C2232" i="55"/>
  <c r="C2231" i="55"/>
  <c r="C2230" i="55"/>
  <c r="C2229" i="55"/>
  <c r="C2228" i="55"/>
  <c r="C2227" i="55"/>
  <c r="C2226" i="55"/>
  <c r="C2225" i="55"/>
  <c r="C2224" i="55"/>
  <c r="C2223" i="55"/>
  <c r="C2222" i="55"/>
  <c r="C2221" i="55"/>
  <c r="C2220" i="55"/>
  <c r="C2219" i="55"/>
  <c r="C2218" i="55"/>
  <c r="C2217" i="55"/>
  <c r="C2216" i="55"/>
  <c r="C2215" i="55"/>
  <c r="C2214" i="55"/>
  <c r="C2213" i="55"/>
  <c r="C2212" i="55"/>
  <c r="C2211" i="55"/>
  <c r="C2210" i="55"/>
  <c r="C2209" i="55"/>
  <c r="C2208" i="55"/>
  <c r="C2207" i="55"/>
  <c r="C2206" i="55"/>
  <c r="C2205" i="55"/>
  <c r="C2204" i="55"/>
  <c r="C2203" i="55"/>
  <c r="C2202" i="55"/>
  <c r="C2201" i="55"/>
  <c r="C2200" i="55"/>
  <c r="C2199" i="55"/>
  <c r="C2198" i="55"/>
  <c r="C2197" i="55"/>
  <c r="C2196" i="55"/>
  <c r="C2195" i="55"/>
  <c r="C2194" i="55"/>
  <c r="C2193" i="55"/>
  <c r="C2192" i="55"/>
  <c r="C2191" i="55"/>
  <c r="C2190" i="55"/>
  <c r="C2189" i="55"/>
  <c r="C2188" i="55"/>
  <c r="C2187" i="55"/>
  <c r="C2186" i="55"/>
  <c r="C2185" i="55"/>
  <c r="C2184" i="55"/>
  <c r="C2183" i="55"/>
  <c r="C2182" i="55"/>
  <c r="C2181" i="55"/>
  <c r="C2180" i="55"/>
  <c r="C2179" i="55"/>
  <c r="C2178" i="55"/>
  <c r="C2177" i="55"/>
  <c r="C2176" i="55"/>
  <c r="C2175" i="55"/>
  <c r="C2174" i="55"/>
  <c r="C2173" i="55"/>
  <c r="C2172" i="55"/>
  <c r="C2171" i="55"/>
  <c r="C2170" i="55"/>
  <c r="C2169" i="55"/>
  <c r="C2168" i="55"/>
  <c r="C2167" i="55"/>
  <c r="C2166" i="55"/>
  <c r="C2165" i="55"/>
  <c r="C2164" i="55"/>
  <c r="C2163" i="55"/>
  <c r="C2162" i="55"/>
  <c r="C2161" i="55"/>
  <c r="C2160" i="55"/>
  <c r="C2159" i="55"/>
  <c r="C2158" i="55"/>
  <c r="C2157" i="55"/>
  <c r="C2156" i="55"/>
  <c r="C2155" i="55"/>
  <c r="C2154" i="55"/>
  <c r="C2153" i="55"/>
  <c r="C2152" i="55"/>
  <c r="C2151" i="55"/>
  <c r="C2150" i="55"/>
  <c r="C2149" i="55"/>
  <c r="C2148" i="55"/>
  <c r="C2147" i="55"/>
  <c r="C2146" i="55"/>
  <c r="C2145" i="55"/>
  <c r="C2144" i="55"/>
  <c r="C2143" i="55"/>
  <c r="C2142" i="55"/>
  <c r="C2141" i="55"/>
  <c r="C2140" i="55"/>
  <c r="C2139" i="55"/>
  <c r="C2138" i="55"/>
  <c r="C2137" i="55"/>
  <c r="C2136" i="55"/>
  <c r="C2135" i="55"/>
  <c r="C2134" i="55"/>
  <c r="C2133" i="55"/>
  <c r="C2132" i="55"/>
  <c r="C2131" i="55"/>
  <c r="C2130" i="55"/>
  <c r="C2129" i="55"/>
  <c r="C2128" i="55"/>
  <c r="C2127" i="55"/>
  <c r="C2126" i="55"/>
  <c r="C2125" i="55"/>
  <c r="C2124" i="55"/>
  <c r="C2123" i="55"/>
  <c r="C2122" i="55"/>
  <c r="C2121" i="55"/>
  <c r="C2120" i="55"/>
  <c r="C2119" i="55"/>
  <c r="C2118" i="55"/>
  <c r="C2117" i="55"/>
  <c r="C2116" i="55"/>
  <c r="C2115" i="55"/>
  <c r="C2114" i="55"/>
  <c r="C2113" i="55"/>
  <c r="C2112" i="55"/>
  <c r="C2111" i="55"/>
  <c r="C2110" i="55"/>
  <c r="C2109" i="55"/>
  <c r="C2108" i="55"/>
  <c r="C2107" i="55"/>
  <c r="C2106" i="55"/>
  <c r="C2105" i="55"/>
  <c r="C2104" i="55"/>
  <c r="C2103" i="55"/>
  <c r="C2102" i="55"/>
  <c r="C2101" i="55"/>
  <c r="C2100" i="55"/>
  <c r="C2099" i="55"/>
  <c r="C2098" i="55"/>
  <c r="C2097" i="55"/>
  <c r="C2096" i="55"/>
  <c r="C2095" i="55"/>
  <c r="C2094" i="55"/>
  <c r="C2093" i="55"/>
  <c r="C2092" i="55"/>
  <c r="C2091" i="55"/>
  <c r="C2090" i="55"/>
  <c r="C2089" i="55"/>
  <c r="C2088" i="55"/>
  <c r="C2087" i="55"/>
  <c r="C2086" i="55"/>
  <c r="C2085" i="55"/>
  <c r="C2084" i="55"/>
  <c r="C2083" i="55"/>
  <c r="C2082" i="55"/>
  <c r="C2081" i="55"/>
  <c r="C2080" i="55"/>
  <c r="C2079" i="55"/>
  <c r="C2078" i="55"/>
  <c r="C2077" i="55"/>
  <c r="C2076" i="55"/>
  <c r="C2075" i="55"/>
  <c r="C2074" i="55"/>
  <c r="C2073" i="55"/>
  <c r="C2072" i="55"/>
  <c r="C2071" i="55"/>
  <c r="C2070" i="55"/>
  <c r="C2069" i="55"/>
  <c r="C2068" i="55"/>
  <c r="C2067" i="55"/>
  <c r="C2066" i="55"/>
  <c r="C2065" i="55"/>
  <c r="C2064" i="55"/>
  <c r="C2063" i="55"/>
  <c r="C2062" i="55"/>
  <c r="C2061" i="55"/>
  <c r="C2060" i="55"/>
  <c r="C2059" i="55"/>
  <c r="C2058" i="55"/>
  <c r="C2057" i="55"/>
  <c r="C2056" i="55"/>
  <c r="C2055" i="55"/>
  <c r="C2054" i="55"/>
  <c r="C2053" i="55"/>
  <c r="C2052" i="55"/>
  <c r="C2051" i="55"/>
  <c r="C2050" i="55"/>
  <c r="C2049" i="55"/>
  <c r="C2048" i="55"/>
  <c r="C2047" i="55"/>
  <c r="C2046" i="55"/>
  <c r="C2045" i="55"/>
  <c r="C2044" i="55"/>
  <c r="C2043" i="55"/>
  <c r="C2042" i="55"/>
  <c r="C2041" i="55"/>
  <c r="C2040" i="55"/>
  <c r="C2039" i="55"/>
  <c r="C2038" i="55"/>
  <c r="C2037" i="55"/>
  <c r="C2036" i="55"/>
  <c r="C2035" i="55"/>
  <c r="C2034" i="55"/>
  <c r="C2033" i="55"/>
  <c r="C2032" i="55"/>
  <c r="C2031" i="55"/>
  <c r="C2030" i="55"/>
  <c r="C2029" i="55"/>
  <c r="C2028" i="55"/>
  <c r="C2027" i="55"/>
  <c r="C2026" i="55"/>
  <c r="C2025" i="55"/>
  <c r="C2024" i="55"/>
  <c r="C2023" i="55"/>
  <c r="C2022" i="55"/>
  <c r="C2021" i="55"/>
  <c r="C2020" i="55"/>
  <c r="C2019" i="55"/>
  <c r="C2018" i="55"/>
  <c r="C2017" i="55"/>
  <c r="C2016" i="55"/>
  <c r="C2015" i="55"/>
  <c r="C2014" i="55"/>
  <c r="C2013" i="55"/>
  <c r="C2012" i="55"/>
  <c r="C2011" i="55"/>
  <c r="C2010" i="55"/>
  <c r="C2009" i="55"/>
  <c r="C2008" i="55"/>
  <c r="C2007" i="55"/>
  <c r="C2006" i="55"/>
  <c r="C2005" i="55"/>
  <c r="C2004" i="55"/>
  <c r="C2003" i="55"/>
  <c r="C2002" i="55"/>
  <c r="C2001" i="55"/>
  <c r="C2000" i="55"/>
  <c r="C1999" i="55"/>
  <c r="C1998" i="55"/>
  <c r="C1997" i="55"/>
  <c r="C1996" i="55"/>
  <c r="C1995" i="55"/>
  <c r="C1994" i="55"/>
  <c r="C1993" i="55"/>
  <c r="C1992" i="55"/>
  <c r="C1991" i="55"/>
  <c r="C1990" i="55"/>
  <c r="C1989" i="55"/>
  <c r="C1988" i="55"/>
  <c r="C1987" i="55"/>
  <c r="C1986" i="55"/>
  <c r="C1985" i="55"/>
  <c r="C1984" i="55"/>
  <c r="C1983" i="55"/>
  <c r="C1982" i="55"/>
  <c r="C1981" i="55"/>
  <c r="C1980" i="55"/>
  <c r="C1979" i="55"/>
  <c r="C1978" i="55"/>
  <c r="C1977" i="55"/>
  <c r="C1976" i="55"/>
  <c r="C1975" i="55"/>
  <c r="C1974" i="55"/>
  <c r="C1973" i="55"/>
  <c r="C1972" i="55"/>
  <c r="C1971" i="55"/>
  <c r="C1970" i="55"/>
  <c r="C1969" i="55"/>
  <c r="C1968" i="55"/>
  <c r="C1967" i="55"/>
  <c r="C1966" i="55"/>
  <c r="C1965" i="55"/>
  <c r="C1964" i="55"/>
  <c r="C1963" i="55"/>
  <c r="C1962" i="55"/>
  <c r="C1961" i="55"/>
  <c r="C1960" i="55"/>
  <c r="C1959" i="55"/>
  <c r="C1958" i="55"/>
  <c r="C1957" i="55"/>
  <c r="C1956" i="55"/>
  <c r="C1955" i="55"/>
  <c r="C1954" i="55"/>
  <c r="C1953" i="55"/>
  <c r="C1952" i="55"/>
  <c r="C1951" i="55"/>
  <c r="C1950" i="55"/>
  <c r="C1949" i="55"/>
  <c r="C1948" i="55"/>
  <c r="C1947" i="55"/>
  <c r="C1946" i="55"/>
  <c r="C1945" i="55"/>
  <c r="C1944" i="55"/>
  <c r="C1943" i="55"/>
  <c r="C1942" i="55"/>
  <c r="C1941" i="55"/>
  <c r="C1940" i="55"/>
  <c r="C1939" i="55"/>
  <c r="C1938" i="55"/>
  <c r="C1937" i="55"/>
  <c r="C1936" i="55"/>
  <c r="C1935" i="55"/>
  <c r="C1934" i="55"/>
  <c r="G1933" i="55"/>
  <c r="C1933" i="55"/>
  <c r="G1932" i="55"/>
  <c r="C1932" i="55"/>
  <c r="G1931" i="55"/>
  <c r="C1931" i="55"/>
  <c r="G1930" i="55"/>
  <c r="C1930" i="55"/>
  <c r="G1929" i="55"/>
  <c r="C1929" i="55"/>
  <c r="G1928" i="55"/>
  <c r="C1928" i="55"/>
  <c r="G1927" i="55"/>
  <c r="C1927" i="55"/>
  <c r="G1926" i="55"/>
  <c r="C1926" i="55"/>
  <c r="G1925" i="55"/>
  <c r="C1925" i="55"/>
  <c r="G1924" i="55"/>
  <c r="C1924" i="55"/>
  <c r="G1923" i="55"/>
  <c r="C1923" i="55"/>
  <c r="G1922" i="55"/>
  <c r="C1922" i="55"/>
  <c r="G1921" i="55"/>
  <c r="C1921" i="55"/>
  <c r="G1920" i="55"/>
  <c r="C1920" i="55"/>
  <c r="G1919" i="55"/>
  <c r="C1919" i="55"/>
  <c r="G1918" i="55"/>
  <c r="C1918" i="55"/>
  <c r="G1917" i="55"/>
  <c r="C1917" i="55"/>
  <c r="G1916" i="55"/>
  <c r="C1916" i="55"/>
  <c r="G1915" i="55"/>
  <c r="C1915" i="55"/>
  <c r="G1914" i="55"/>
  <c r="C1914" i="55"/>
  <c r="G1913" i="55"/>
  <c r="C1913" i="55"/>
  <c r="G1912" i="55"/>
  <c r="C1912" i="55"/>
  <c r="G1911" i="55"/>
  <c r="C1911" i="55"/>
  <c r="G1910" i="55"/>
  <c r="C1910" i="55"/>
  <c r="G1909" i="55"/>
  <c r="C1909" i="55"/>
  <c r="G1908" i="55"/>
  <c r="C1908" i="55"/>
  <c r="G1907" i="55"/>
  <c r="C1907" i="55"/>
  <c r="G1906" i="55"/>
  <c r="C1906" i="55"/>
  <c r="G1905" i="55"/>
  <c r="C1905" i="55"/>
  <c r="G1904" i="55"/>
  <c r="C1904" i="55"/>
  <c r="G1903" i="55"/>
  <c r="C1903" i="55"/>
  <c r="G1902" i="55"/>
  <c r="C1902" i="55"/>
  <c r="G1901" i="55"/>
  <c r="C1901" i="55"/>
  <c r="G1900" i="55"/>
  <c r="C1900" i="55"/>
  <c r="G1899" i="55"/>
  <c r="C1899" i="55"/>
  <c r="G1898" i="55"/>
  <c r="C1898" i="55"/>
  <c r="G1897" i="55"/>
  <c r="C1897" i="55"/>
  <c r="G1896" i="55"/>
  <c r="C1896" i="55"/>
  <c r="G1895" i="55"/>
  <c r="C1895" i="55"/>
  <c r="G1894" i="55"/>
  <c r="C1894" i="55"/>
  <c r="G1893" i="55"/>
  <c r="C1893" i="55"/>
  <c r="G1892" i="55"/>
  <c r="C1892" i="55"/>
  <c r="G1891" i="55"/>
  <c r="C1891" i="55"/>
  <c r="G1890" i="55"/>
  <c r="C1890" i="55"/>
  <c r="G1889" i="55"/>
  <c r="C1889" i="55"/>
  <c r="G1888" i="55"/>
  <c r="C1888" i="55"/>
  <c r="G1887" i="55"/>
  <c r="C1887" i="55"/>
  <c r="G1886" i="55"/>
  <c r="C1886" i="55"/>
  <c r="G1885" i="55"/>
  <c r="C1885" i="55"/>
  <c r="G1884" i="55"/>
  <c r="C1884" i="55"/>
  <c r="G1883" i="55"/>
  <c r="C1883" i="55"/>
  <c r="G1882" i="55"/>
  <c r="C1882" i="55"/>
  <c r="G1881" i="55"/>
  <c r="C1881" i="55"/>
  <c r="G1880" i="55"/>
  <c r="C1880" i="55"/>
  <c r="G1879" i="55"/>
  <c r="C1879" i="55"/>
  <c r="G1878" i="55"/>
  <c r="C1878" i="55"/>
  <c r="G1877" i="55"/>
  <c r="C1877" i="55"/>
  <c r="G1876" i="55"/>
  <c r="C1876" i="55"/>
  <c r="G1875" i="55"/>
  <c r="C1875" i="55"/>
  <c r="G1874" i="55"/>
  <c r="C1874" i="55"/>
  <c r="G1873" i="55"/>
  <c r="C1873" i="55"/>
  <c r="G1872" i="55"/>
  <c r="C1872" i="55"/>
  <c r="G1871" i="55"/>
  <c r="C1871" i="55"/>
  <c r="G1870" i="55"/>
  <c r="C1870" i="55"/>
  <c r="G1869" i="55"/>
  <c r="C1869" i="55"/>
  <c r="G1868" i="55"/>
  <c r="C1868" i="55"/>
  <c r="G1867" i="55"/>
  <c r="C1867" i="55"/>
  <c r="G1866" i="55"/>
  <c r="C1866" i="55"/>
  <c r="G1865" i="55"/>
  <c r="C1865" i="55"/>
  <c r="G1864" i="55"/>
  <c r="C1864" i="55"/>
  <c r="G1863" i="55"/>
  <c r="C1863" i="55"/>
  <c r="G1862" i="55"/>
  <c r="C1862" i="55"/>
  <c r="G1861" i="55"/>
  <c r="C1861" i="55"/>
  <c r="G1860" i="55"/>
  <c r="C1860" i="55"/>
  <c r="G1859" i="55"/>
  <c r="C1859" i="55"/>
  <c r="G1858" i="55"/>
  <c r="C1858" i="55"/>
  <c r="G1857" i="55"/>
  <c r="C1857" i="55"/>
  <c r="G1856" i="55"/>
  <c r="C1856" i="55"/>
  <c r="G1855" i="55"/>
  <c r="C1855" i="55"/>
  <c r="G1854" i="55"/>
  <c r="C1854" i="55"/>
  <c r="G1853" i="55"/>
  <c r="C1853" i="55"/>
  <c r="G1852" i="55"/>
  <c r="C1852" i="55"/>
  <c r="G1851" i="55"/>
  <c r="C1851" i="55"/>
  <c r="G1850" i="55"/>
  <c r="C1850" i="55"/>
  <c r="G1849" i="55"/>
  <c r="C1849" i="55"/>
  <c r="G1848" i="55"/>
  <c r="C1848" i="55"/>
  <c r="G1847" i="55"/>
  <c r="C1847" i="55"/>
  <c r="G1846" i="55"/>
  <c r="C1846" i="55"/>
  <c r="G1845" i="55"/>
  <c r="C1845" i="55"/>
  <c r="G1844" i="55"/>
  <c r="C1844" i="55"/>
  <c r="G1843" i="55"/>
  <c r="C1843" i="55"/>
  <c r="G1842" i="55"/>
  <c r="C1842" i="55"/>
  <c r="G1841" i="55"/>
  <c r="C1841" i="55"/>
  <c r="G1840" i="55"/>
  <c r="C1840" i="55"/>
  <c r="G1839" i="55"/>
  <c r="C1839" i="55"/>
  <c r="G1838" i="55"/>
  <c r="C1838" i="55"/>
  <c r="G1837" i="55"/>
  <c r="C1837" i="55"/>
  <c r="G1836" i="55"/>
  <c r="C1836" i="55"/>
  <c r="G1835" i="55"/>
  <c r="C1835" i="55"/>
  <c r="G1834" i="55"/>
  <c r="C1834" i="55"/>
  <c r="G1833" i="55"/>
  <c r="C1833" i="55"/>
  <c r="G1832" i="55"/>
  <c r="C1832" i="55"/>
  <c r="G1831" i="55"/>
  <c r="C1831" i="55"/>
  <c r="G1830" i="55"/>
  <c r="C1830" i="55"/>
  <c r="G1829" i="55"/>
  <c r="C1829" i="55"/>
  <c r="G1828" i="55"/>
  <c r="C1828" i="55"/>
  <c r="G1827" i="55"/>
  <c r="C1827" i="55"/>
  <c r="G1826" i="55"/>
  <c r="C1826" i="55"/>
  <c r="G1825" i="55"/>
  <c r="C1825" i="55"/>
  <c r="G1824" i="55"/>
  <c r="C1824" i="55"/>
  <c r="G1823" i="55"/>
  <c r="C1823" i="55"/>
  <c r="G1822" i="55"/>
  <c r="C1822" i="55"/>
  <c r="G1821" i="55"/>
  <c r="C1821" i="55"/>
  <c r="G1820" i="55"/>
  <c r="C1820" i="55"/>
  <c r="G1819" i="55"/>
  <c r="C1819" i="55"/>
  <c r="G1818" i="55"/>
  <c r="C1818" i="55"/>
  <c r="G1817" i="55"/>
  <c r="C1817" i="55"/>
  <c r="G1816" i="55"/>
  <c r="C1816" i="55"/>
  <c r="G1815" i="55"/>
  <c r="C1815" i="55"/>
  <c r="G1814" i="55"/>
  <c r="C1814" i="55"/>
  <c r="G1813" i="55"/>
  <c r="C1813" i="55"/>
  <c r="G1812" i="55"/>
  <c r="C1812" i="55"/>
  <c r="G1811" i="55"/>
  <c r="C1811" i="55"/>
  <c r="G1810" i="55"/>
  <c r="C1810" i="55"/>
  <c r="G1809" i="55"/>
  <c r="C1809" i="55"/>
  <c r="G1808" i="55"/>
  <c r="C1808" i="55"/>
  <c r="G1807" i="55"/>
  <c r="C1807" i="55"/>
  <c r="G1806" i="55"/>
  <c r="C1806" i="55"/>
  <c r="G1805" i="55"/>
  <c r="C1805" i="55"/>
  <c r="G1804" i="55"/>
  <c r="C1804" i="55"/>
  <c r="G1803" i="55"/>
  <c r="C1803" i="55"/>
  <c r="G1802" i="55"/>
  <c r="C1802" i="55"/>
  <c r="G1801" i="55"/>
  <c r="C1801" i="55"/>
  <c r="G1800" i="55"/>
  <c r="C1800" i="55"/>
  <c r="G1799" i="55"/>
  <c r="C1799" i="55"/>
  <c r="G1798" i="55"/>
  <c r="C1798" i="55"/>
  <c r="G1797" i="55"/>
  <c r="C1797" i="55"/>
  <c r="G1796" i="55"/>
  <c r="C1796" i="55"/>
  <c r="G1795" i="55"/>
  <c r="C1795" i="55"/>
  <c r="G1794" i="55"/>
  <c r="C1794" i="55"/>
  <c r="G1793" i="55"/>
  <c r="C1793" i="55"/>
  <c r="G1792" i="55"/>
  <c r="C1792" i="55"/>
  <c r="G1791" i="55"/>
  <c r="C1791" i="55"/>
  <c r="G1790" i="55"/>
  <c r="C1790" i="55"/>
  <c r="G1789" i="55"/>
  <c r="C1789" i="55"/>
  <c r="G1788" i="55"/>
  <c r="C1788" i="55"/>
  <c r="G1787" i="55"/>
  <c r="C1787" i="55"/>
  <c r="G1786" i="55"/>
  <c r="C1786" i="55"/>
  <c r="G1785" i="55"/>
  <c r="C1785" i="55"/>
  <c r="G1784" i="55"/>
  <c r="C1784" i="55"/>
  <c r="G1783" i="55"/>
  <c r="C1783" i="55"/>
  <c r="G1782" i="55"/>
  <c r="C1782" i="55"/>
  <c r="G1781" i="55"/>
  <c r="C1781" i="55"/>
  <c r="G1780" i="55"/>
  <c r="C1780" i="55"/>
  <c r="G1779" i="55"/>
  <c r="C1779" i="55"/>
  <c r="G1778" i="55"/>
  <c r="C1778" i="55"/>
  <c r="G1777" i="55"/>
  <c r="C1777" i="55"/>
  <c r="G1776" i="55"/>
  <c r="C1776" i="55"/>
  <c r="G1775" i="55"/>
  <c r="C1775" i="55"/>
  <c r="G1774" i="55"/>
  <c r="C1774" i="55"/>
  <c r="G1773" i="55"/>
  <c r="C1773" i="55"/>
  <c r="G1772" i="55"/>
  <c r="C1772" i="55"/>
  <c r="G1771" i="55"/>
  <c r="C1771" i="55"/>
  <c r="G1770" i="55"/>
  <c r="C1770" i="55"/>
  <c r="G1769" i="55"/>
  <c r="C1769" i="55"/>
  <c r="G1768" i="55"/>
  <c r="C1768" i="55"/>
  <c r="G1767" i="55"/>
  <c r="C1767" i="55"/>
  <c r="G1766" i="55"/>
  <c r="C1766" i="55"/>
  <c r="G1765" i="55"/>
  <c r="C1765" i="55"/>
  <c r="G1764" i="55"/>
  <c r="C1764" i="55"/>
  <c r="G1763" i="55"/>
  <c r="C1763" i="55"/>
  <c r="G1762" i="55"/>
  <c r="C1762" i="55"/>
  <c r="G1761" i="55"/>
  <c r="C1761" i="55"/>
  <c r="G1760" i="55"/>
  <c r="C1760" i="55"/>
  <c r="G1759" i="55"/>
  <c r="C1759" i="55"/>
  <c r="G1758" i="55"/>
  <c r="C1758" i="55"/>
  <c r="G1757" i="55"/>
  <c r="C1757" i="55"/>
  <c r="G1756" i="55"/>
  <c r="C1756" i="55"/>
  <c r="G1755" i="55"/>
  <c r="C1755" i="55"/>
  <c r="G1754" i="55"/>
  <c r="C1754" i="55"/>
  <c r="G1753" i="55"/>
  <c r="C1753" i="55"/>
  <c r="G1752" i="55"/>
  <c r="C1752" i="55"/>
  <c r="G1751" i="55"/>
  <c r="C1751" i="55"/>
  <c r="G1750" i="55"/>
  <c r="C1750" i="55"/>
  <c r="G1749" i="55"/>
  <c r="C1749" i="55"/>
  <c r="G1748" i="55"/>
  <c r="C1748" i="55"/>
  <c r="G1747" i="55"/>
  <c r="C1747" i="55"/>
  <c r="G1746" i="55"/>
  <c r="C1746" i="55"/>
  <c r="G1745" i="55"/>
  <c r="C1745" i="55"/>
  <c r="G1744" i="55"/>
  <c r="C1744" i="55"/>
  <c r="G1743" i="55"/>
  <c r="C1743" i="55"/>
  <c r="G1742" i="55"/>
  <c r="C1742" i="55"/>
  <c r="G1741" i="55"/>
  <c r="C1741" i="55"/>
  <c r="G1740" i="55"/>
  <c r="C1740" i="55"/>
  <c r="G1739" i="55"/>
  <c r="C1739" i="55"/>
  <c r="G1738" i="55"/>
  <c r="C1738" i="55"/>
  <c r="G1737" i="55"/>
  <c r="C1737" i="55"/>
  <c r="G1736" i="55"/>
  <c r="C1736" i="55"/>
  <c r="G1735" i="55"/>
  <c r="C1735" i="55"/>
  <c r="G1734" i="55"/>
  <c r="C1734" i="55"/>
  <c r="G1733" i="55"/>
  <c r="C1733" i="55"/>
  <c r="G1732" i="55"/>
  <c r="C1732" i="55"/>
  <c r="G1731" i="55"/>
  <c r="C1731" i="55"/>
  <c r="G1730" i="55"/>
  <c r="C1730" i="55"/>
  <c r="G1729" i="55"/>
  <c r="C1729" i="55"/>
  <c r="G1728" i="55"/>
  <c r="C1728" i="55"/>
  <c r="G1727" i="55"/>
  <c r="C1727" i="55"/>
  <c r="G1726" i="55"/>
  <c r="C1726" i="55"/>
  <c r="G1725" i="55"/>
  <c r="C1725" i="55"/>
  <c r="G1724" i="55"/>
  <c r="C1724" i="55"/>
  <c r="G1723" i="55"/>
  <c r="C1723" i="55"/>
  <c r="G1722" i="55"/>
  <c r="C1722" i="55"/>
  <c r="G1721" i="55"/>
  <c r="C1721" i="55"/>
  <c r="G1720" i="55"/>
  <c r="C1720" i="55"/>
  <c r="G1719" i="55"/>
  <c r="C1719" i="55"/>
  <c r="G1718" i="55"/>
  <c r="C1718" i="55"/>
  <c r="G1717" i="55"/>
  <c r="C1717" i="55"/>
  <c r="G1716" i="55"/>
  <c r="C1716" i="55"/>
  <c r="G1715" i="55"/>
  <c r="C1715" i="55"/>
  <c r="G1714" i="55"/>
  <c r="C1714" i="55"/>
  <c r="G1713" i="55"/>
  <c r="C1713" i="55"/>
  <c r="G1712" i="55"/>
  <c r="C1712" i="55"/>
  <c r="G1711" i="55"/>
  <c r="C1711" i="55"/>
  <c r="G1710" i="55"/>
  <c r="C1710" i="55"/>
  <c r="G1709" i="55"/>
  <c r="C1709" i="55"/>
  <c r="G1708" i="55"/>
  <c r="C1708" i="55"/>
  <c r="G1707" i="55"/>
  <c r="C1707" i="55"/>
  <c r="G1706" i="55"/>
  <c r="C1706" i="55"/>
  <c r="G1705" i="55"/>
  <c r="C1705" i="55"/>
  <c r="G1704" i="55"/>
  <c r="C1704" i="55"/>
  <c r="G1703" i="55"/>
  <c r="C1703" i="55"/>
  <c r="G1702" i="55"/>
  <c r="C1702" i="55"/>
  <c r="G1701" i="55"/>
  <c r="C1701" i="55"/>
  <c r="G1700" i="55"/>
  <c r="C1700" i="55"/>
  <c r="G1699" i="55"/>
  <c r="C1699" i="55"/>
  <c r="G1698" i="55"/>
  <c r="C1698" i="55"/>
  <c r="G1697" i="55"/>
  <c r="C1697" i="55"/>
  <c r="G1696" i="55"/>
  <c r="C1696" i="55"/>
  <c r="G1695" i="55"/>
  <c r="C1695" i="55"/>
  <c r="G1694" i="55"/>
  <c r="C1694" i="55"/>
  <c r="G1693" i="55"/>
  <c r="C1693" i="55"/>
  <c r="G1692" i="55"/>
  <c r="C1692" i="55"/>
  <c r="G1691" i="55"/>
  <c r="C1691" i="55"/>
  <c r="G1690" i="55"/>
  <c r="C1690" i="55"/>
  <c r="G1689" i="55"/>
  <c r="C1689" i="55"/>
  <c r="G1688" i="55"/>
  <c r="C1688" i="55"/>
  <c r="G1687" i="55"/>
  <c r="C1687" i="55"/>
  <c r="G1686" i="55"/>
  <c r="C1686" i="55"/>
  <c r="G1685" i="55"/>
  <c r="C1685" i="55"/>
  <c r="G1684" i="55"/>
  <c r="C1684" i="55"/>
  <c r="G1683" i="55"/>
  <c r="C1683" i="55"/>
  <c r="G1682" i="55"/>
  <c r="C1682" i="55"/>
  <c r="G1681" i="55"/>
  <c r="C1681" i="55"/>
  <c r="G1680" i="55"/>
  <c r="C1680" i="55"/>
  <c r="G1679" i="55"/>
  <c r="C1679" i="55"/>
  <c r="G1678" i="55"/>
  <c r="C1678" i="55"/>
  <c r="G1677" i="55"/>
  <c r="C1677" i="55"/>
  <c r="G1676" i="55"/>
  <c r="C1676" i="55"/>
  <c r="G1675" i="55"/>
  <c r="C1675" i="55"/>
  <c r="G1674" i="55"/>
  <c r="C1674" i="55"/>
  <c r="G1673" i="55"/>
  <c r="C1673" i="55"/>
  <c r="G1672" i="55"/>
  <c r="C1672" i="55"/>
  <c r="G1671" i="55"/>
  <c r="C1671" i="55"/>
  <c r="G1670" i="55"/>
  <c r="C1670" i="55"/>
  <c r="G1669" i="55"/>
  <c r="C1669" i="55"/>
  <c r="G1668" i="55"/>
  <c r="C1668" i="55"/>
  <c r="G1667" i="55"/>
  <c r="C1667" i="55"/>
  <c r="G1666" i="55"/>
  <c r="C1666" i="55"/>
  <c r="G1665" i="55"/>
  <c r="C1665" i="55"/>
  <c r="G1664" i="55"/>
  <c r="C1664" i="55"/>
  <c r="G1663" i="55"/>
  <c r="C1663" i="55"/>
  <c r="G1662" i="55"/>
  <c r="C1662" i="55"/>
  <c r="G1661" i="55"/>
  <c r="C1661" i="55"/>
  <c r="G1660" i="55"/>
  <c r="C1660" i="55"/>
  <c r="G1659" i="55"/>
  <c r="C1659" i="55"/>
  <c r="G1658" i="55"/>
  <c r="C1658" i="55"/>
  <c r="G1657" i="55"/>
  <c r="C1657" i="55"/>
  <c r="G1656" i="55"/>
  <c r="C1656" i="55"/>
  <c r="G1655" i="55"/>
  <c r="C1655" i="55"/>
  <c r="G1654" i="55"/>
  <c r="C1654" i="55"/>
  <c r="G1653" i="55"/>
  <c r="C1653" i="55"/>
  <c r="G1652" i="55"/>
  <c r="C1652" i="55"/>
  <c r="G1651" i="55"/>
  <c r="C1651" i="55"/>
  <c r="G1650" i="55"/>
  <c r="C1650" i="55"/>
  <c r="G1649" i="55"/>
  <c r="C1649" i="55"/>
  <c r="G1648" i="55"/>
  <c r="C1648" i="55"/>
  <c r="G1647" i="55"/>
  <c r="C1647" i="55"/>
  <c r="G1646" i="55"/>
  <c r="C1646" i="55"/>
  <c r="G1645" i="55"/>
  <c r="C1645" i="55"/>
  <c r="G1644" i="55"/>
  <c r="C1644" i="55"/>
  <c r="G1643" i="55"/>
  <c r="C1643" i="55"/>
  <c r="G1642" i="55"/>
  <c r="C1642" i="55"/>
  <c r="G1641" i="55"/>
  <c r="C1641" i="55"/>
  <c r="G1640" i="55"/>
  <c r="C1640" i="55"/>
  <c r="G1639" i="55"/>
  <c r="C1639" i="55"/>
  <c r="G1638" i="55"/>
  <c r="C1638" i="55"/>
  <c r="G1637" i="55"/>
  <c r="C1637" i="55"/>
  <c r="G1636" i="55"/>
  <c r="C1636" i="55"/>
  <c r="G1635" i="55"/>
  <c r="C1635" i="55"/>
  <c r="G1634" i="55"/>
  <c r="C1634" i="55"/>
  <c r="G1633" i="55"/>
  <c r="C1633" i="55"/>
  <c r="G1632" i="55"/>
  <c r="C1632" i="55"/>
  <c r="G1631" i="55"/>
  <c r="C1631" i="55"/>
  <c r="G1630" i="55"/>
  <c r="C1630" i="55"/>
  <c r="G1629" i="55"/>
  <c r="C1629" i="55"/>
  <c r="G1628" i="55"/>
  <c r="C1628" i="55"/>
  <c r="G1627" i="55"/>
  <c r="C1627" i="55"/>
  <c r="G1626" i="55"/>
  <c r="C1626" i="55"/>
  <c r="G1625" i="55"/>
  <c r="C1625" i="55"/>
  <c r="G1624" i="55"/>
  <c r="C1624" i="55"/>
  <c r="G1623" i="55"/>
  <c r="C1623" i="55"/>
  <c r="G1622" i="55"/>
  <c r="C1622" i="55"/>
  <c r="G1621" i="55"/>
  <c r="C1621" i="55"/>
  <c r="G1620" i="55"/>
  <c r="C1620" i="55"/>
  <c r="G1619" i="55"/>
  <c r="C1619" i="55"/>
  <c r="G1618" i="55"/>
  <c r="C1618" i="55"/>
  <c r="G1617" i="55"/>
  <c r="C1617" i="55"/>
  <c r="G1616" i="55"/>
  <c r="C1616" i="55"/>
  <c r="G1615" i="55"/>
  <c r="C1615" i="55"/>
  <c r="G1614" i="55"/>
  <c r="C1614" i="55"/>
  <c r="G1613" i="55"/>
  <c r="C1613" i="55"/>
  <c r="G1612" i="55"/>
  <c r="C1612" i="55"/>
  <c r="G1611" i="55"/>
  <c r="C1611" i="55"/>
  <c r="G1610" i="55"/>
  <c r="C1610" i="55"/>
  <c r="G1609" i="55"/>
  <c r="C1609" i="55"/>
  <c r="G1608" i="55"/>
  <c r="C1608" i="55"/>
  <c r="G1607" i="55"/>
  <c r="C1607" i="55"/>
  <c r="G1606" i="55"/>
  <c r="C1606" i="55"/>
  <c r="G1605" i="55"/>
  <c r="C1605" i="55"/>
  <c r="G1604" i="55"/>
  <c r="C1604" i="55"/>
  <c r="G1603" i="55"/>
  <c r="C1603" i="55"/>
  <c r="G1602" i="55"/>
  <c r="C1602" i="55"/>
  <c r="G1601" i="55"/>
  <c r="C1601" i="55"/>
  <c r="G1600" i="55"/>
  <c r="C1600" i="55"/>
  <c r="G1599" i="55"/>
  <c r="C1599" i="55"/>
  <c r="G1598" i="55"/>
  <c r="C1598" i="55"/>
  <c r="G1597" i="55"/>
  <c r="C1597" i="55"/>
  <c r="G1596" i="55"/>
  <c r="C1596" i="55"/>
  <c r="G1595" i="55"/>
  <c r="C1595" i="55"/>
  <c r="G1594" i="55"/>
  <c r="C1594" i="55"/>
  <c r="G1593" i="55"/>
  <c r="C1593" i="55"/>
  <c r="G1592" i="55"/>
  <c r="C1592" i="55"/>
  <c r="G1591" i="55"/>
  <c r="C1591" i="55"/>
  <c r="G1590" i="55"/>
  <c r="C1590" i="55"/>
  <c r="G1589" i="55"/>
  <c r="C1589" i="55"/>
  <c r="G1588" i="55"/>
  <c r="C1588" i="55"/>
  <c r="G1587" i="55"/>
  <c r="C1587" i="55"/>
  <c r="G1586" i="55"/>
  <c r="C1586" i="55"/>
  <c r="G1585" i="55"/>
  <c r="C1585" i="55"/>
  <c r="G1584" i="55"/>
  <c r="C1584" i="55"/>
  <c r="G1583" i="55"/>
  <c r="C1583" i="55"/>
  <c r="G1582" i="55"/>
  <c r="C1582" i="55"/>
  <c r="G1581" i="55"/>
  <c r="C1581" i="55"/>
  <c r="G1580" i="55"/>
  <c r="C1580" i="55"/>
  <c r="G1579" i="55"/>
  <c r="C1579" i="55"/>
  <c r="G1578" i="55"/>
  <c r="C1578" i="55"/>
  <c r="G1577" i="55"/>
  <c r="C1577" i="55"/>
  <c r="G1576" i="55"/>
  <c r="C1576" i="55"/>
  <c r="G1575" i="55"/>
  <c r="C1575" i="55"/>
  <c r="G1574" i="55"/>
  <c r="C1574" i="55"/>
  <c r="G1573" i="55"/>
  <c r="C1573" i="55"/>
  <c r="G1572" i="55"/>
  <c r="C1572" i="55"/>
  <c r="G1571" i="55"/>
  <c r="C1571" i="55"/>
  <c r="G1570" i="55"/>
  <c r="C1570" i="55"/>
  <c r="G1569" i="55"/>
  <c r="C1569" i="55"/>
  <c r="G1568" i="55"/>
  <c r="C1568" i="55"/>
  <c r="G1567" i="55"/>
  <c r="C1567" i="55"/>
  <c r="G1566" i="55"/>
  <c r="C1566" i="55"/>
  <c r="G1565" i="55"/>
  <c r="C1565" i="55"/>
  <c r="G1564" i="55"/>
  <c r="C1564" i="55"/>
  <c r="G1563" i="55"/>
  <c r="C1563" i="55"/>
  <c r="G1562" i="55"/>
  <c r="C1562" i="55"/>
  <c r="G1561" i="55"/>
  <c r="C1561" i="55"/>
  <c r="G1560" i="55"/>
  <c r="C1560" i="55"/>
  <c r="G1559" i="55"/>
  <c r="C1559" i="55"/>
  <c r="G1558" i="55"/>
  <c r="C1558" i="55"/>
  <c r="G1557" i="55"/>
  <c r="C1557" i="55"/>
  <c r="G1556" i="55"/>
  <c r="C1556" i="55"/>
  <c r="G1555" i="55"/>
  <c r="C1555" i="55"/>
  <c r="G1554" i="55"/>
  <c r="C1554" i="55"/>
  <c r="G1553" i="55"/>
  <c r="C1553" i="55"/>
  <c r="G1552" i="55"/>
  <c r="C1552" i="55"/>
  <c r="G1551" i="55"/>
  <c r="C1551" i="55"/>
  <c r="G1550" i="55"/>
  <c r="C1550" i="55"/>
  <c r="G1549" i="55"/>
  <c r="C1549" i="55"/>
  <c r="G1548" i="55"/>
  <c r="C1548" i="55"/>
  <c r="G1547" i="55"/>
  <c r="C1547" i="55"/>
  <c r="G1546" i="55"/>
  <c r="C1546" i="55"/>
  <c r="G1545" i="55"/>
  <c r="C1545" i="55"/>
  <c r="G1544" i="55"/>
  <c r="C1544" i="55"/>
  <c r="G1543" i="55"/>
  <c r="C1543" i="55"/>
  <c r="G1542" i="55"/>
  <c r="C1542" i="55"/>
  <c r="G1541" i="55"/>
  <c r="C1541" i="55"/>
  <c r="G1540" i="55"/>
  <c r="C1540" i="55"/>
  <c r="G1539" i="55"/>
  <c r="C1539" i="55"/>
  <c r="G1538" i="55"/>
  <c r="C1538" i="55"/>
  <c r="G1537" i="55"/>
  <c r="C1537" i="55"/>
  <c r="G1536" i="55"/>
  <c r="C1536" i="55"/>
  <c r="G1535" i="55"/>
  <c r="C1535" i="55"/>
  <c r="G1534" i="55"/>
  <c r="C1534" i="55"/>
  <c r="G1533" i="55"/>
  <c r="C1533" i="55"/>
  <c r="G1532" i="55"/>
  <c r="C1532" i="55"/>
  <c r="G1531" i="55"/>
  <c r="C1531" i="55"/>
  <c r="G1530" i="55"/>
  <c r="C1530" i="55"/>
  <c r="G1529" i="55"/>
  <c r="C1529" i="55"/>
  <c r="G1528" i="55"/>
  <c r="C1528" i="55"/>
  <c r="G1527" i="55"/>
  <c r="C1527" i="55"/>
  <c r="G1526" i="55"/>
  <c r="C1526" i="55"/>
  <c r="G1525" i="55"/>
  <c r="C1525" i="55"/>
  <c r="G1524" i="55"/>
  <c r="C1524" i="55"/>
  <c r="G1523" i="55"/>
  <c r="C1523" i="55"/>
  <c r="G1522" i="55"/>
  <c r="C1522" i="55"/>
  <c r="G1521" i="55"/>
  <c r="C1521" i="55"/>
  <c r="G1520" i="55"/>
  <c r="C1520" i="55"/>
  <c r="G1519" i="55"/>
  <c r="C1519" i="55"/>
  <c r="G1518" i="55"/>
  <c r="C1518" i="55"/>
  <c r="G1517" i="55"/>
  <c r="C1517" i="55"/>
  <c r="G1516" i="55"/>
  <c r="C1516" i="55"/>
  <c r="G1515" i="55"/>
  <c r="C1515" i="55"/>
  <c r="G1514" i="55"/>
  <c r="C1514" i="55"/>
  <c r="G1513" i="55"/>
  <c r="C1513" i="55"/>
  <c r="G1512" i="55"/>
  <c r="C1512" i="55"/>
  <c r="G1511" i="55"/>
  <c r="C1511" i="55"/>
  <c r="G1510" i="55"/>
  <c r="C1510" i="55"/>
  <c r="G1509" i="55"/>
  <c r="C1509" i="55"/>
  <c r="G1508" i="55"/>
  <c r="C1508" i="55"/>
  <c r="G1507" i="55"/>
  <c r="C1507" i="55"/>
  <c r="G1506" i="55"/>
  <c r="C1506" i="55"/>
  <c r="G1505" i="55"/>
  <c r="C1505" i="55"/>
  <c r="G1504" i="55"/>
  <c r="C1504" i="55"/>
  <c r="G1503" i="55"/>
  <c r="C1503" i="55"/>
  <c r="G1502" i="55"/>
  <c r="C1502" i="55"/>
  <c r="G1501" i="55"/>
  <c r="C1501" i="55"/>
  <c r="G1500" i="55"/>
  <c r="C1500" i="55"/>
  <c r="G1499" i="55"/>
  <c r="C1499" i="55"/>
  <c r="G1498" i="55"/>
  <c r="C1498" i="55"/>
  <c r="G1497" i="55"/>
  <c r="C1497" i="55"/>
  <c r="G1496" i="55"/>
  <c r="C1496" i="55"/>
  <c r="G1495" i="55"/>
  <c r="C1495" i="55"/>
  <c r="G1494" i="55"/>
  <c r="C1494" i="55"/>
  <c r="G1493" i="55"/>
  <c r="C1493" i="55"/>
  <c r="G1492" i="55"/>
  <c r="C1492" i="55"/>
  <c r="G1491" i="55"/>
  <c r="C1491" i="55"/>
  <c r="G1490" i="55"/>
  <c r="C1490" i="55"/>
  <c r="G1489" i="55"/>
  <c r="C1489" i="55"/>
  <c r="G1488" i="55"/>
  <c r="C1488" i="55"/>
  <c r="G1487" i="55"/>
  <c r="C1487" i="55"/>
  <c r="G1486" i="55"/>
  <c r="C1486" i="55"/>
  <c r="G1485" i="55"/>
  <c r="C1485" i="55"/>
  <c r="G1484" i="55"/>
  <c r="C1484" i="55"/>
  <c r="G1483" i="55"/>
  <c r="C1483" i="55"/>
  <c r="G1482" i="55"/>
  <c r="C1482" i="55"/>
  <c r="G1481" i="55"/>
  <c r="C1481" i="55"/>
  <c r="G1480" i="55"/>
  <c r="C1480" i="55"/>
  <c r="G1479" i="55"/>
  <c r="C1479" i="55"/>
  <c r="G1478" i="55"/>
  <c r="C1478" i="55"/>
  <c r="G1477" i="55"/>
  <c r="C1477" i="55"/>
  <c r="G1476" i="55"/>
  <c r="C1476" i="55"/>
  <c r="G1475" i="55"/>
  <c r="C1475" i="55"/>
  <c r="G1474" i="55"/>
  <c r="C1474" i="55"/>
  <c r="G1473" i="55"/>
  <c r="C1473" i="55"/>
  <c r="G1472" i="55"/>
  <c r="C1472" i="55"/>
  <c r="G1471" i="55"/>
  <c r="C1471" i="55"/>
  <c r="G1470" i="55"/>
  <c r="C1470" i="55"/>
  <c r="G1469" i="55"/>
  <c r="C1469" i="55"/>
  <c r="G1468" i="55"/>
  <c r="C1468" i="55"/>
  <c r="G1467" i="55"/>
  <c r="C1467" i="55"/>
  <c r="G1466" i="55"/>
  <c r="C1466" i="55"/>
  <c r="G1465" i="55"/>
  <c r="C1465" i="55"/>
  <c r="G1464" i="55"/>
  <c r="C1464" i="55"/>
  <c r="G1463" i="55"/>
  <c r="C1463" i="55"/>
  <c r="G1462" i="55"/>
  <c r="C1462" i="55"/>
  <c r="G1461" i="55"/>
  <c r="C1461" i="55"/>
  <c r="G1460" i="55"/>
  <c r="C1460" i="55"/>
  <c r="G1459" i="55"/>
  <c r="C1459" i="55"/>
  <c r="G1458" i="55"/>
  <c r="C1458" i="55"/>
  <c r="G1457" i="55"/>
  <c r="C1457" i="55"/>
  <c r="G1456" i="55"/>
  <c r="C1456" i="55"/>
  <c r="G1455" i="55"/>
  <c r="C1455" i="55"/>
  <c r="G1454" i="55"/>
  <c r="C1454" i="55"/>
  <c r="G1453" i="55"/>
  <c r="C1453" i="55"/>
  <c r="G1452" i="55"/>
  <c r="C1452" i="55"/>
  <c r="G1451" i="55"/>
  <c r="C1451" i="55"/>
  <c r="G1450" i="55"/>
  <c r="C1450" i="55"/>
  <c r="G1449" i="55"/>
  <c r="C1449" i="55"/>
  <c r="G1448" i="55"/>
  <c r="C1448" i="55"/>
  <c r="G1447" i="55"/>
  <c r="C1447" i="55"/>
  <c r="G1446" i="55"/>
  <c r="C1446" i="55"/>
  <c r="G1445" i="55"/>
  <c r="C1445" i="55"/>
  <c r="G1444" i="55"/>
  <c r="C1444" i="55"/>
  <c r="G1443" i="55"/>
  <c r="C1443" i="55"/>
  <c r="G1442" i="55"/>
  <c r="C1442" i="55"/>
  <c r="G1441" i="55"/>
  <c r="C1441" i="55"/>
  <c r="G1440" i="55"/>
  <c r="C1440" i="55"/>
  <c r="G1439" i="55"/>
  <c r="C1439" i="55"/>
  <c r="G1438" i="55"/>
  <c r="C1438" i="55"/>
  <c r="G1437" i="55"/>
  <c r="C1437" i="55"/>
  <c r="G1436" i="55"/>
  <c r="C1436" i="55"/>
  <c r="G1435" i="55"/>
  <c r="C1435" i="55"/>
  <c r="G1434" i="55"/>
  <c r="C1434" i="55"/>
  <c r="G1433" i="55"/>
  <c r="C1433" i="55"/>
  <c r="G1432" i="55"/>
  <c r="C1432" i="55"/>
  <c r="G1431" i="55"/>
  <c r="C1431" i="55"/>
  <c r="G1430" i="55"/>
  <c r="C1430" i="55"/>
  <c r="G1429" i="55"/>
  <c r="C1429" i="55"/>
  <c r="G1428" i="55"/>
  <c r="C1428" i="55"/>
  <c r="G1427" i="55"/>
  <c r="C1427" i="55"/>
  <c r="G1426" i="55"/>
  <c r="C1426" i="55"/>
  <c r="G1425" i="55"/>
  <c r="C1425" i="55"/>
  <c r="G1424" i="55"/>
  <c r="C1424" i="55"/>
  <c r="G1423" i="55"/>
  <c r="C1423" i="55"/>
  <c r="G1422" i="55"/>
  <c r="C1422" i="55"/>
  <c r="G1421" i="55"/>
  <c r="C1421" i="55"/>
  <c r="G1420" i="55"/>
  <c r="C1420" i="55"/>
  <c r="G1419" i="55"/>
  <c r="C1419" i="55"/>
  <c r="G1418" i="55"/>
  <c r="C1418" i="55"/>
  <c r="G1417" i="55"/>
  <c r="C1417" i="55"/>
  <c r="G1416" i="55"/>
  <c r="C1416" i="55"/>
  <c r="G1415" i="55"/>
  <c r="C1415" i="55"/>
  <c r="G1414" i="55"/>
  <c r="C1414" i="55"/>
  <c r="G1413" i="55"/>
  <c r="C1413" i="55"/>
  <c r="G1412" i="55"/>
  <c r="C1412" i="55"/>
  <c r="G1411" i="55"/>
  <c r="C1411" i="55"/>
  <c r="G1410" i="55"/>
  <c r="C1410" i="55"/>
  <c r="G1409" i="55"/>
  <c r="C1409" i="55"/>
  <c r="G1408" i="55"/>
  <c r="C1408" i="55"/>
  <c r="G1407" i="55"/>
  <c r="C1407" i="55"/>
  <c r="G1406" i="55"/>
  <c r="C1406" i="55"/>
  <c r="G1405" i="55"/>
  <c r="C1405" i="55"/>
  <c r="G1404" i="55"/>
  <c r="C1404" i="55"/>
  <c r="G1403" i="55"/>
  <c r="C1403" i="55"/>
  <c r="G1402" i="55"/>
  <c r="C1402" i="55"/>
  <c r="G1401" i="55"/>
  <c r="C1401" i="55"/>
  <c r="G1400" i="55"/>
  <c r="C1400" i="55"/>
  <c r="G1399" i="55"/>
  <c r="C1399" i="55"/>
  <c r="G1398" i="55"/>
  <c r="C1398" i="55"/>
  <c r="G1397" i="55"/>
  <c r="C1397" i="55"/>
  <c r="G1396" i="55"/>
  <c r="C1396" i="55"/>
  <c r="G1395" i="55"/>
  <c r="C1395" i="55"/>
  <c r="G1394" i="55"/>
  <c r="C1394" i="55"/>
  <c r="G1393" i="55"/>
  <c r="C1393" i="55"/>
  <c r="G1392" i="55"/>
  <c r="C1392" i="55"/>
  <c r="G1391" i="55"/>
  <c r="C1391" i="55"/>
  <c r="G1390" i="55"/>
  <c r="C1390" i="55"/>
  <c r="G1389" i="55"/>
  <c r="C1389" i="55"/>
  <c r="G1388" i="55"/>
  <c r="C1388" i="55"/>
  <c r="G1387" i="55"/>
  <c r="C1387" i="55"/>
  <c r="G1386" i="55"/>
  <c r="C1386" i="55"/>
  <c r="G1385" i="55"/>
  <c r="C1385" i="55"/>
  <c r="G1384" i="55"/>
  <c r="C1384" i="55"/>
  <c r="G1383" i="55"/>
  <c r="C1383" i="55"/>
  <c r="G1382" i="55"/>
  <c r="C1382" i="55"/>
  <c r="G1381" i="55"/>
  <c r="C1381" i="55"/>
  <c r="G1380" i="55"/>
  <c r="C1380" i="55"/>
  <c r="G1379" i="55"/>
  <c r="C1379" i="55"/>
  <c r="G1378" i="55"/>
  <c r="C1378" i="55"/>
  <c r="G1377" i="55"/>
  <c r="C1377" i="55"/>
  <c r="G1376" i="55"/>
  <c r="C1376" i="55"/>
  <c r="G1375" i="55"/>
  <c r="C1375" i="55"/>
  <c r="G1374" i="55"/>
  <c r="C1374" i="55"/>
  <c r="G1373" i="55"/>
  <c r="C1373" i="55"/>
  <c r="G1372" i="55"/>
  <c r="C1372" i="55"/>
  <c r="G1371" i="55"/>
  <c r="C1371" i="55"/>
  <c r="G1370" i="55"/>
  <c r="C1370" i="55"/>
  <c r="G1369" i="55"/>
  <c r="C1369" i="55"/>
  <c r="G1368" i="55"/>
  <c r="C1368" i="55"/>
  <c r="G1367" i="55"/>
  <c r="C1367" i="55"/>
  <c r="G1366" i="55"/>
  <c r="C1366" i="55"/>
  <c r="G1365" i="55"/>
  <c r="C1365" i="55"/>
  <c r="G1364" i="55"/>
  <c r="C1364" i="55"/>
  <c r="G1363" i="55"/>
  <c r="C1363" i="55"/>
  <c r="G1362" i="55"/>
  <c r="C1362" i="55"/>
  <c r="G1361" i="55"/>
  <c r="C1361" i="55"/>
  <c r="G1360" i="55"/>
  <c r="C1360" i="55"/>
  <c r="G1359" i="55"/>
  <c r="C1359" i="55"/>
  <c r="G1358" i="55"/>
  <c r="C1358" i="55"/>
  <c r="G1357" i="55"/>
  <c r="C1357" i="55"/>
  <c r="G1356" i="55"/>
  <c r="C1356" i="55"/>
  <c r="G1355" i="55"/>
  <c r="C1355" i="55"/>
  <c r="G1354" i="55"/>
  <c r="C1354" i="55"/>
  <c r="G1353" i="55"/>
  <c r="C1353" i="55"/>
  <c r="G1352" i="55"/>
  <c r="C1352" i="55"/>
  <c r="G1351" i="55"/>
  <c r="C1351" i="55"/>
  <c r="G1350" i="55"/>
  <c r="C1350" i="55"/>
  <c r="G1349" i="55"/>
  <c r="C1349" i="55"/>
  <c r="G1348" i="55"/>
  <c r="C1348" i="55"/>
  <c r="G1347" i="55"/>
  <c r="C1347" i="55"/>
  <c r="G1346" i="55"/>
  <c r="C1346" i="55"/>
  <c r="G1345" i="55"/>
  <c r="C1345" i="55"/>
  <c r="G1344" i="55"/>
  <c r="C1344" i="55"/>
  <c r="G1343" i="55"/>
  <c r="C1343" i="55"/>
  <c r="G1342" i="55"/>
  <c r="C1342" i="55"/>
  <c r="G1341" i="55"/>
  <c r="C1341" i="55"/>
  <c r="G1340" i="55"/>
  <c r="C1340" i="55"/>
  <c r="G1339" i="55"/>
  <c r="C1339" i="55"/>
  <c r="G1338" i="55"/>
  <c r="C1338" i="55"/>
  <c r="G1337" i="55"/>
  <c r="C1337" i="55"/>
  <c r="G1336" i="55"/>
  <c r="C1336" i="55"/>
  <c r="G1335" i="55"/>
  <c r="C1335" i="55"/>
  <c r="G1334" i="55"/>
  <c r="C1334" i="55"/>
  <c r="G1333" i="55"/>
  <c r="C1333" i="55"/>
  <c r="G1332" i="55"/>
  <c r="C1332" i="55"/>
  <c r="G1331" i="55"/>
  <c r="C1331" i="55"/>
  <c r="G1330" i="55"/>
  <c r="C1330" i="55"/>
  <c r="G1329" i="55"/>
  <c r="C1329" i="55"/>
  <c r="G1328" i="55"/>
  <c r="C1328" i="55"/>
  <c r="G1327" i="55"/>
  <c r="C1327" i="55"/>
  <c r="G1326" i="55"/>
  <c r="C1326" i="55"/>
  <c r="G1325" i="55"/>
  <c r="C1325" i="55"/>
  <c r="G1324" i="55"/>
  <c r="C1324" i="55"/>
  <c r="G1323" i="55"/>
  <c r="C1323" i="55"/>
  <c r="G1322" i="55"/>
  <c r="C1322" i="55"/>
  <c r="G1321" i="55"/>
  <c r="C1321" i="55"/>
  <c r="G1320" i="55"/>
  <c r="C1320" i="55"/>
  <c r="G1319" i="55"/>
  <c r="C1319" i="55"/>
  <c r="G1318" i="55"/>
  <c r="C1318" i="55"/>
  <c r="G1317" i="55"/>
  <c r="C1317" i="55"/>
  <c r="G1316" i="55"/>
  <c r="C1316" i="55"/>
  <c r="G1315" i="55"/>
  <c r="C1315" i="55"/>
  <c r="G1314" i="55"/>
  <c r="C1314" i="55"/>
  <c r="G1313" i="55"/>
  <c r="C1313" i="55"/>
  <c r="G1312" i="55"/>
  <c r="C1312" i="55"/>
  <c r="G1311" i="55"/>
  <c r="C1311" i="55"/>
  <c r="G1310" i="55"/>
  <c r="C1310" i="55"/>
  <c r="G1309" i="55"/>
  <c r="C1309" i="55"/>
  <c r="G1308" i="55"/>
  <c r="C1308" i="55"/>
  <c r="G1307" i="55"/>
  <c r="C1307" i="55"/>
  <c r="G1306" i="55"/>
  <c r="C1306" i="55"/>
  <c r="G1305" i="55"/>
  <c r="C1305" i="55"/>
  <c r="G1304" i="55"/>
  <c r="C1304" i="55"/>
  <c r="G1303" i="55"/>
  <c r="C1303" i="55"/>
  <c r="G1302" i="55"/>
  <c r="C1302" i="55"/>
  <c r="G1301" i="55"/>
  <c r="C1301" i="55"/>
  <c r="G1300" i="55"/>
  <c r="C1300" i="55"/>
  <c r="G1299" i="55"/>
  <c r="C1299" i="55"/>
  <c r="G1298" i="55"/>
  <c r="C1298" i="55"/>
  <c r="G1297" i="55"/>
  <c r="C1297" i="55"/>
  <c r="G1296" i="55"/>
  <c r="C1296" i="55"/>
  <c r="G1295" i="55"/>
  <c r="C1295" i="55"/>
  <c r="G1294" i="55"/>
  <c r="C1294" i="55"/>
  <c r="G1293" i="55"/>
  <c r="C1293" i="55"/>
  <c r="G1292" i="55"/>
  <c r="C1292" i="55"/>
  <c r="G1291" i="55"/>
  <c r="C1291" i="55"/>
  <c r="G1290" i="55"/>
  <c r="C1290" i="55"/>
  <c r="G1289" i="55"/>
  <c r="C1289" i="55"/>
  <c r="G1288" i="55"/>
  <c r="C1288" i="55"/>
  <c r="G1287" i="55"/>
  <c r="C1287" i="55"/>
  <c r="G1286" i="55"/>
  <c r="C1286" i="55"/>
  <c r="G1285" i="55"/>
  <c r="C1285" i="55"/>
  <c r="G1284" i="55"/>
  <c r="C1284" i="55"/>
  <c r="G1283" i="55"/>
  <c r="C1283" i="55"/>
  <c r="G1282" i="55"/>
  <c r="C1282" i="55"/>
  <c r="G1281" i="55"/>
  <c r="C1281" i="55"/>
  <c r="G1280" i="55"/>
  <c r="C1280" i="55"/>
  <c r="G1279" i="55"/>
  <c r="C1279" i="55"/>
  <c r="G1278" i="55"/>
  <c r="C1278" i="55"/>
  <c r="G1277" i="55"/>
  <c r="C1277" i="55"/>
  <c r="G1276" i="55"/>
  <c r="C1276" i="55"/>
  <c r="G1275" i="55"/>
  <c r="C1275" i="55"/>
  <c r="G1274" i="55"/>
  <c r="C1274" i="55"/>
  <c r="G1273" i="55"/>
  <c r="C1273" i="55"/>
  <c r="G1272" i="55"/>
  <c r="C1272" i="55"/>
  <c r="G1271" i="55"/>
  <c r="C1271" i="55"/>
  <c r="G1270" i="55"/>
  <c r="C1270" i="55"/>
  <c r="G1269" i="55"/>
  <c r="C1269" i="55"/>
  <c r="G1268" i="55"/>
  <c r="C1268" i="55"/>
  <c r="G1267" i="55"/>
  <c r="C1267" i="55"/>
  <c r="G1266" i="55"/>
  <c r="C1266" i="55"/>
  <c r="G1265" i="55"/>
  <c r="C1265" i="55"/>
  <c r="G1264" i="55"/>
  <c r="C1264" i="55"/>
  <c r="G1263" i="55"/>
  <c r="C1263" i="55"/>
  <c r="G1262" i="55"/>
  <c r="C1262" i="55"/>
  <c r="G1261" i="55"/>
  <c r="C1261" i="55"/>
  <c r="G1260" i="55"/>
  <c r="C1260" i="55"/>
  <c r="G1259" i="55"/>
  <c r="C1259" i="55"/>
  <c r="G1258" i="55"/>
  <c r="C1258" i="55"/>
  <c r="G1257" i="55"/>
  <c r="C1257" i="55"/>
  <c r="G1256" i="55"/>
  <c r="C1256" i="55"/>
  <c r="G1255" i="55"/>
  <c r="C1255" i="55"/>
  <c r="G1254" i="55"/>
  <c r="C1254" i="55"/>
  <c r="G1253" i="55"/>
  <c r="C1253" i="55"/>
  <c r="G1252" i="55"/>
  <c r="C1252" i="55"/>
  <c r="G1251" i="55"/>
  <c r="C1251" i="55"/>
  <c r="G1250" i="55"/>
  <c r="C1250" i="55"/>
  <c r="G1249" i="55"/>
  <c r="C1249" i="55"/>
  <c r="G1248" i="55"/>
  <c r="C1248" i="55"/>
  <c r="G1247" i="55"/>
  <c r="C1247" i="55"/>
  <c r="G1246" i="55"/>
  <c r="C1246" i="55"/>
  <c r="G1245" i="55"/>
  <c r="C1245" i="55"/>
  <c r="G1244" i="55"/>
  <c r="C1244" i="55"/>
  <c r="G1243" i="55"/>
  <c r="C1243" i="55"/>
  <c r="G1242" i="55"/>
  <c r="C1242" i="55"/>
  <c r="G1241" i="55"/>
  <c r="C1241" i="55"/>
  <c r="G1240" i="55"/>
  <c r="C1240" i="55"/>
  <c r="G1239" i="55"/>
  <c r="C1239" i="55"/>
  <c r="G1238" i="55"/>
  <c r="C1238" i="55"/>
  <c r="G1237" i="55"/>
  <c r="C1237" i="55"/>
  <c r="G1236" i="55"/>
  <c r="C1236" i="55"/>
  <c r="G1235" i="55"/>
  <c r="C1235" i="55"/>
  <c r="G1234" i="55"/>
  <c r="C1234" i="55"/>
  <c r="G1233" i="55"/>
  <c r="C1233" i="55"/>
  <c r="G1232" i="55"/>
  <c r="C1232" i="55"/>
  <c r="G1231" i="55"/>
  <c r="C1231" i="55"/>
  <c r="G1230" i="55"/>
  <c r="C1230" i="55"/>
  <c r="G1229" i="55"/>
  <c r="C1229" i="55"/>
  <c r="G1228" i="55"/>
  <c r="C1228" i="55"/>
  <c r="G1227" i="55"/>
  <c r="C1227" i="55"/>
  <c r="G1226" i="55"/>
  <c r="C1226" i="55"/>
  <c r="G1225" i="55"/>
  <c r="C1225" i="55"/>
  <c r="G1224" i="55"/>
  <c r="C1224" i="55"/>
  <c r="G1223" i="55"/>
  <c r="C1223" i="55"/>
  <c r="G1222" i="55"/>
  <c r="C1222" i="55"/>
  <c r="G1221" i="55"/>
  <c r="C1221" i="55"/>
  <c r="G1220" i="55"/>
  <c r="C1220" i="55"/>
  <c r="G1219" i="55"/>
  <c r="C1219" i="55"/>
  <c r="G1218" i="55"/>
  <c r="C1218" i="55"/>
  <c r="G1217" i="55"/>
  <c r="C1217" i="55"/>
  <c r="G1216" i="55"/>
  <c r="C1216" i="55"/>
  <c r="G1215" i="55"/>
  <c r="C1215" i="55"/>
  <c r="G1214" i="55"/>
  <c r="C1214" i="55"/>
  <c r="G1213" i="55"/>
  <c r="C1213" i="55"/>
  <c r="G1212" i="55"/>
  <c r="C1212" i="55"/>
  <c r="G1211" i="55"/>
  <c r="C1211" i="55"/>
  <c r="G1210" i="55"/>
  <c r="C1210" i="55"/>
  <c r="G1209" i="55"/>
  <c r="C1209" i="55"/>
  <c r="G1208" i="55"/>
  <c r="C1208" i="55"/>
  <c r="G1207" i="55"/>
  <c r="C1207" i="55"/>
  <c r="G1206" i="55"/>
  <c r="C1206" i="55"/>
  <c r="G1205" i="55"/>
  <c r="C1205" i="55"/>
  <c r="G1204" i="55"/>
  <c r="C1204" i="55"/>
  <c r="G1203" i="55"/>
  <c r="C1203" i="55"/>
  <c r="G1202" i="55"/>
  <c r="C1202" i="55"/>
  <c r="G1201" i="55"/>
  <c r="C1201" i="55"/>
  <c r="G1200" i="55"/>
  <c r="C1200" i="55"/>
  <c r="G1199" i="55"/>
  <c r="C1199" i="55"/>
  <c r="G1198" i="55"/>
  <c r="C1198" i="55"/>
  <c r="G1197" i="55"/>
  <c r="C1197" i="55"/>
  <c r="G1196" i="55"/>
  <c r="C1196" i="55"/>
  <c r="G1195" i="55"/>
  <c r="C1195" i="55"/>
  <c r="G1194" i="55"/>
  <c r="C1194" i="55"/>
  <c r="G1193" i="55"/>
  <c r="C1193" i="55"/>
  <c r="G1192" i="55"/>
  <c r="C1192" i="55"/>
  <c r="G1191" i="55"/>
  <c r="C1191" i="55"/>
  <c r="G1190" i="55"/>
  <c r="C1190" i="55"/>
  <c r="G1189" i="55"/>
  <c r="C1189" i="55"/>
  <c r="G1188" i="55"/>
  <c r="C1188" i="55"/>
  <c r="G1187" i="55"/>
  <c r="C1187" i="55"/>
  <c r="G1186" i="55"/>
  <c r="C1186" i="55"/>
  <c r="G1185" i="55"/>
  <c r="C1185" i="55"/>
  <c r="G1184" i="55"/>
  <c r="C1184" i="55"/>
  <c r="G1183" i="55"/>
  <c r="C1183" i="55"/>
  <c r="G1182" i="55"/>
  <c r="C1182" i="55"/>
  <c r="G1181" i="55"/>
  <c r="C1181" i="55"/>
  <c r="G1180" i="55"/>
  <c r="C1180" i="55"/>
  <c r="G1179" i="55"/>
  <c r="C1179" i="55"/>
  <c r="G1178" i="55"/>
  <c r="C1178" i="55"/>
  <c r="G1177" i="55"/>
  <c r="C1177" i="55"/>
  <c r="G1176" i="55"/>
  <c r="C1176" i="55"/>
  <c r="G1175" i="55"/>
  <c r="C1175" i="55"/>
  <c r="G1174" i="55"/>
  <c r="C1174" i="55"/>
  <c r="G1173" i="55"/>
  <c r="C1173" i="55"/>
  <c r="G1172" i="55"/>
  <c r="C1172" i="55"/>
  <c r="G1171" i="55"/>
  <c r="C1171" i="55"/>
  <c r="G1170" i="55"/>
  <c r="C1170" i="55"/>
  <c r="G1169" i="55"/>
  <c r="C1169" i="55"/>
  <c r="G1168" i="55"/>
  <c r="C1168" i="55"/>
  <c r="G1167" i="55"/>
  <c r="C1167" i="55"/>
  <c r="G1166" i="55"/>
  <c r="C1166" i="55"/>
  <c r="G1165" i="55"/>
  <c r="C1165" i="55"/>
  <c r="G1164" i="55"/>
  <c r="C1164" i="55"/>
  <c r="G1163" i="55"/>
  <c r="C1163" i="55"/>
  <c r="G1162" i="55"/>
  <c r="C1162" i="55"/>
  <c r="G1161" i="55"/>
  <c r="C1161" i="55"/>
  <c r="G1160" i="55"/>
  <c r="C1160" i="55"/>
  <c r="G1159" i="55"/>
  <c r="C1159" i="55"/>
  <c r="G1158" i="55"/>
  <c r="C1158" i="55"/>
  <c r="G1157" i="55"/>
  <c r="C1157" i="55"/>
  <c r="G1156" i="55"/>
  <c r="C1156" i="55"/>
  <c r="G1155" i="55"/>
  <c r="C1155" i="55"/>
  <c r="G1154" i="55"/>
  <c r="C1154" i="55"/>
  <c r="G1153" i="55"/>
  <c r="C1153" i="55"/>
  <c r="G1152" i="55"/>
  <c r="C1152" i="55"/>
  <c r="G1151" i="55"/>
  <c r="C1151" i="55"/>
  <c r="G1150" i="55"/>
  <c r="C1150" i="55"/>
  <c r="G1149" i="55"/>
  <c r="C1149" i="55"/>
  <c r="G1148" i="55"/>
  <c r="C1148" i="55"/>
  <c r="G1147" i="55"/>
  <c r="C1147" i="55"/>
  <c r="G1146" i="55"/>
  <c r="C1146" i="55"/>
  <c r="G1145" i="55"/>
  <c r="C1145" i="55"/>
  <c r="G1144" i="55"/>
  <c r="C1144" i="55"/>
  <c r="G1143" i="55"/>
  <c r="C1143" i="55"/>
  <c r="G1142" i="55"/>
  <c r="C1142" i="55"/>
  <c r="G1141" i="55"/>
  <c r="C1141" i="55"/>
  <c r="G1140" i="55"/>
  <c r="C1140" i="55"/>
  <c r="G1139" i="55"/>
  <c r="C1139" i="55"/>
  <c r="G1138" i="55"/>
  <c r="C1138" i="55"/>
  <c r="G1137" i="55"/>
  <c r="C1137" i="55"/>
  <c r="G1136" i="55"/>
  <c r="C1136" i="55"/>
  <c r="G1135" i="55"/>
  <c r="C1135" i="55"/>
  <c r="G1134" i="55"/>
  <c r="C1134" i="55"/>
  <c r="G1133" i="55"/>
  <c r="C1133" i="55"/>
  <c r="G1132" i="55"/>
  <c r="C1132" i="55"/>
  <c r="G1131" i="55"/>
  <c r="C1131" i="55"/>
  <c r="G1130" i="55"/>
  <c r="C1130" i="55"/>
  <c r="G1129" i="55"/>
  <c r="C1129" i="55"/>
  <c r="G1128" i="55"/>
  <c r="C1128" i="55"/>
  <c r="G1127" i="55"/>
  <c r="C1127" i="55"/>
  <c r="G1126" i="55"/>
  <c r="C1126" i="55"/>
  <c r="G1125" i="55"/>
  <c r="C1125" i="55"/>
  <c r="G1124" i="55"/>
  <c r="C1124" i="55"/>
  <c r="G1123" i="55"/>
  <c r="C1123" i="55"/>
  <c r="G1122" i="55"/>
  <c r="C1122" i="55"/>
  <c r="G1121" i="55"/>
  <c r="C1121" i="55"/>
  <c r="G1120" i="55"/>
  <c r="C1120" i="55"/>
  <c r="G1119" i="55"/>
  <c r="C1119" i="55"/>
  <c r="G1118" i="55"/>
  <c r="C1118" i="55"/>
  <c r="G1117" i="55"/>
  <c r="C1117" i="55"/>
  <c r="G1116" i="55"/>
  <c r="C1116" i="55"/>
  <c r="G1115" i="55"/>
  <c r="C1115" i="55"/>
  <c r="G1114" i="55"/>
  <c r="C1114" i="55"/>
  <c r="G1113" i="55"/>
  <c r="C1113" i="55"/>
  <c r="G1112" i="55"/>
  <c r="C1112" i="55"/>
  <c r="G1111" i="55"/>
  <c r="C1111" i="55"/>
  <c r="G1110" i="55"/>
  <c r="C1110" i="55"/>
  <c r="G1109" i="55"/>
  <c r="C1109" i="55"/>
  <c r="G1108" i="55"/>
  <c r="C1108" i="55"/>
  <c r="G1107" i="55"/>
  <c r="C1107" i="55"/>
  <c r="G1106" i="55"/>
  <c r="C1106" i="55"/>
  <c r="G1105" i="55"/>
  <c r="C1105" i="55"/>
  <c r="G1104" i="55"/>
  <c r="C1104" i="55"/>
  <c r="G1103" i="55"/>
  <c r="C1103" i="55"/>
  <c r="G1102" i="55"/>
  <c r="C1102" i="55"/>
  <c r="G1101" i="55"/>
  <c r="C1101" i="55"/>
  <c r="G1100" i="55"/>
  <c r="C1100" i="55"/>
  <c r="G1099" i="55"/>
  <c r="C1099" i="55"/>
  <c r="G1098" i="55"/>
  <c r="C1098" i="55"/>
  <c r="G1097" i="55"/>
  <c r="C1097" i="55"/>
  <c r="G1096" i="55"/>
  <c r="C1096" i="55"/>
  <c r="G1095" i="55"/>
  <c r="C1095" i="55"/>
  <c r="G1094" i="55"/>
  <c r="C1094" i="55"/>
  <c r="G1093" i="55"/>
  <c r="C1093" i="55"/>
  <c r="G1092" i="55"/>
  <c r="C1092" i="55"/>
  <c r="G1091" i="55"/>
  <c r="C1091" i="55"/>
  <c r="G1090" i="55"/>
  <c r="C1090" i="55"/>
  <c r="G1089" i="55"/>
  <c r="C1089" i="55"/>
  <c r="G1088" i="55"/>
  <c r="C1088" i="55"/>
  <c r="G1087" i="55"/>
  <c r="C1087" i="55"/>
  <c r="G1086" i="55"/>
  <c r="C1086" i="55"/>
  <c r="G1085" i="55"/>
  <c r="C1085" i="55"/>
  <c r="G1084" i="55"/>
  <c r="C1084" i="55"/>
  <c r="G1083" i="55"/>
  <c r="C1083" i="55"/>
  <c r="G1082" i="55"/>
  <c r="C1082" i="55"/>
  <c r="G1081" i="55"/>
  <c r="C1081" i="55"/>
  <c r="G1080" i="55"/>
  <c r="C1080" i="55"/>
  <c r="G1079" i="55"/>
  <c r="C1079" i="55"/>
  <c r="G1078" i="55"/>
  <c r="C1078" i="55"/>
  <c r="G1077" i="55"/>
  <c r="C1077" i="55"/>
  <c r="G1076" i="55"/>
  <c r="C1076" i="55"/>
  <c r="G1075" i="55"/>
  <c r="C1075" i="55"/>
  <c r="G1074" i="55"/>
  <c r="C1074" i="55"/>
  <c r="G1073" i="55"/>
  <c r="C1073" i="55"/>
  <c r="G1072" i="55"/>
  <c r="C1072" i="55"/>
  <c r="G1071" i="55"/>
  <c r="C1071" i="55"/>
  <c r="G1070" i="55"/>
  <c r="C1070" i="55"/>
  <c r="G1069" i="55"/>
  <c r="C1069" i="55"/>
  <c r="G1068" i="55"/>
  <c r="C1068" i="55"/>
  <c r="G1067" i="55"/>
  <c r="C1067" i="55"/>
  <c r="G1066" i="55"/>
  <c r="C1066" i="55"/>
  <c r="G1065" i="55"/>
  <c r="C1065" i="55"/>
  <c r="G1064" i="55"/>
  <c r="C1064" i="55"/>
  <c r="G1063" i="55"/>
  <c r="C1063" i="55"/>
  <c r="G1062" i="55"/>
  <c r="C1062" i="55"/>
  <c r="G1061" i="55"/>
  <c r="C1061" i="55"/>
  <c r="G1060" i="55"/>
  <c r="C1060" i="55"/>
  <c r="G1059" i="55"/>
  <c r="C1059" i="55"/>
  <c r="G1058" i="55"/>
  <c r="C1058" i="55"/>
  <c r="G1057" i="55"/>
  <c r="C1057" i="55"/>
  <c r="G1056" i="55"/>
  <c r="C1056" i="55"/>
  <c r="G1055" i="55"/>
  <c r="C1055" i="55"/>
  <c r="G1054" i="55"/>
  <c r="C1054" i="55"/>
  <c r="G1053" i="55"/>
  <c r="C1053" i="55"/>
  <c r="G1052" i="55"/>
  <c r="C1052" i="55"/>
  <c r="G1051" i="55"/>
  <c r="C1051" i="55"/>
  <c r="G1050" i="55"/>
  <c r="C1050" i="55"/>
  <c r="G1049" i="55"/>
  <c r="C1049" i="55"/>
  <c r="G1048" i="55"/>
  <c r="C1048" i="55"/>
  <c r="G1047" i="55"/>
  <c r="C1047" i="55"/>
  <c r="G1046" i="55"/>
  <c r="C1046" i="55"/>
  <c r="G1045" i="55"/>
  <c r="C1045" i="55"/>
  <c r="G1044" i="55"/>
  <c r="C1044" i="55"/>
  <c r="G1043" i="55"/>
  <c r="C1043" i="55"/>
  <c r="G1042" i="55"/>
  <c r="C1042" i="55"/>
  <c r="G1041" i="55"/>
  <c r="C1041" i="55"/>
  <c r="G1040" i="55"/>
  <c r="C1040" i="55"/>
  <c r="G1039" i="55"/>
  <c r="C1039" i="55"/>
  <c r="G1038" i="55"/>
  <c r="C1038" i="55"/>
  <c r="G1037" i="55"/>
  <c r="C1037" i="55"/>
  <c r="G1036" i="55"/>
  <c r="C1036" i="55"/>
  <c r="G1035" i="55"/>
  <c r="C1035" i="55"/>
  <c r="G1034" i="55"/>
  <c r="C1034" i="55"/>
  <c r="G1033" i="55"/>
  <c r="C1033" i="55"/>
  <c r="G1032" i="55"/>
  <c r="C1032" i="55"/>
  <c r="G1031" i="55"/>
  <c r="C1031" i="55"/>
  <c r="G1030" i="55"/>
  <c r="C1030" i="55"/>
  <c r="G1029" i="55"/>
  <c r="C1029" i="55"/>
  <c r="G1028" i="55"/>
  <c r="C1028" i="55"/>
  <c r="G1027" i="55"/>
  <c r="C1027" i="55"/>
  <c r="G1026" i="55"/>
  <c r="C1026" i="55"/>
  <c r="G1025" i="55"/>
  <c r="C1025" i="55"/>
  <c r="G1024" i="55"/>
  <c r="C1024" i="55"/>
  <c r="G1023" i="55"/>
  <c r="C1023" i="55"/>
  <c r="G1022" i="55"/>
  <c r="C1022" i="55"/>
  <c r="G1021" i="55"/>
  <c r="C1021" i="55"/>
  <c r="G1020" i="55"/>
  <c r="C1020" i="55"/>
  <c r="G1019" i="55"/>
  <c r="C1019" i="55"/>
  <c r="G1018" i="55"/>
  <c r="C1018" i="55"/>
  <c r="G1017" i="55"/>
  <c r="C1017" i="55"/>
  <c r="G1016" i="55"/>
  <c r="C1016" i="55"/>
  <c r="G1015" i="55"/>
  <c r="C1015" i="55"/>
  <c r="G1014" i="55"/>
  <c r="C1014" i="55"/>
  <c r="G1013" i="55"/>
  <c r="C1013" i="55"/>
  <c r="G1012" i="55"/>
  <c r="C1012" i="55"/>
  <c r="G1011" i="55"/>
  <c r="C1011" i="55"/>
  <c r="G1010" i="55"/>
  <c r="C1010" i="55"/>
  <c r="G1009" i="55"/>
  <c r="C1009" i="55"/>
  <c r="G1008" i="55"/>
  <c r="C1008" i="55"/>
  <c r="G1007" i="55"/>
  <c r="C1007" i="55"/>
  <c r="G1006" i="55"/>
  <c r="C1006" i="55"/>
  <c r="G1005" i="55"/>
  <c r="C1005" i="55"/>
  <c r="G1004" i="55"/>
  <c r="C1004" i="55"/>
  <c r="G1003" i="55"/>
  <c r="C1003" i="55"/>
  <c r="G1002" i="55"/>
  <c r="C1002" i="55"/>
  <c r="G1001" i="55"/>
  <c r="C1001" i="55"/>
  <c r="G1000" i="55"/>
  <c r="C1000" i="55"/>
  <c r="G999" i="55"/>
  <c r="C999" i="55"/>
  <c r="G998" i="55"/>
  <c r="C998" i="55"/>
  <c r="G997" i="55"/>
  <c r="C997" i="55"/>
  <c r="G996" i="55"/>
  <c r="C996" i="55"/>
  <c r="G995" i="55"/>
  <c r="C995" i="55"/>
  <c r="G994" i="55"/>
  <c r="C994" i="55"/>
  <c r="G993" i="55"/>
  <c r="C993" i="55"/>
  <c r="G992" i="55"/>
  <c r="C992" i="55"/>
  <c r="G991" i="55"/>
  <c r="C991" i="55"/>
  <c r="G990" i="55"/>
  <c r="C990" i="55"/>
  <c r="G989" i="55"/>
  <c r="C989" i="55"/>
  <c r="G988" i="55"/>
  <c r="C988" i="55"/>
  <c r="G987" i="55"/>
  <c r="C987" i="55"/>
  <c r="G986" i="55"/>
  <c r="C986" i="55"/>
  <c r="G985" i="55"/>
  <c r="C985" i="55"/>
  <c r="G984" i="55"/>
  <c r="C984" i="55"/>
  <c r="G983" i="55"/>
  <c r="C983" i="55"/>
  <c r="G982" i="55"/>
  <c r="C982" i="55"/>
  <c r="G981" i="55"/>
  <c r="C981" i="55"/>
  <c r="G980" i="55"/>
  <c r="C980" i="55"/>
  <c r="G979" i="55"/>
  <c r="C979" i="55"/>
  <c r="G978" i="55"/>
  <c r="C978" i="55"/>
  <c r="G977" i="55"/>
  <c r="C977" i="55"/>
  <c r="G976" i="55"/>
  <c r="C976" i="55"/>
  <c r="G975" i="55"/>
  <c r="C975" i="55"/>
  <c r="G974" i="55"/>
  <c r="C974" i="55"/>
  <c r="G973" i="55"/>
  <c r="C973" i="55"/>
  <c r="G972" i="55"/>
  <c r="C972" i="55"/>
  <c r="G971" i="55"/>
  <c r="C971" i="55"/>
  <c r="G970" i="55"/>
  <c r="C970" i="55"/>
  <c r="G969" i="55"/>
  <c r="C969" i="55"/>
  <c r="G968" i="55"/>
  <c r="C968" i="55"/>
  <c r="G967" i="55"/>
  <c r="C967" i="55"/>
  <c r="G966" i="55"/>
  <c r="C966" i="55"/>
  <c r="G965" i="55"/>
  <c r="C965" i="55"/>
  <c r="G964" i="55"/>
  <c r="C964" i="55"/>
  <c r="G963" i="55"/>
  <c r="C963" i="55"/>
  <c r="G962" i="55"/>
  <c r="C962" i="55"/>
  <c r="G961" i="55"/>
  <c r="C961" i="55"/>
  <c r="G960" i="55"/>
  <c r="C960" i="55"/>
  <c r="G959" i="55"/>
  <c r="C959" i="55"/>
  <c r="G958" i="55"/>
  <c r="C958" i="55"/>
  <c r="G957" i="55"/>
  <c r="C957" i="55"/>
  <c r="G956" i="55"/>
  <c r="C956" i="55"/>
  <c r="G955" i="55"/>
  <c r="C955" i="55"/>
  <c r="G954" i="55"/>
  <c r="C954" i="55"/>
  <c r="G953" i="55"/>
  <c r="C953" i="55"/>
  <c r="G952" i="55"/>
  <c r="C952" i="55"/>
  <c r="G951" i="55"/>
  <c r="C951" i="55"/>
  <c r="G950" i="55"/>
  <c r="C950" i="55"/>
  <c r="G949" i="55"/>
  <c r="C949" i="55"/>
  <c r="G948" i="55"/>
  <c r="C948" i="55"/>
  <c r="G947" i="55"/>
  <c r="C947" i="55"/>
  <c r="G946" i="55"/>
  <c r="C946" i="55"/>
  <c r="G945" i="55"/>
  <c r="C945" i="55"/>
  <c r="G944" i="55"/>
  <c r="C944" i="55"/>
  <c r="G943" i="55"/>
  <c r="C943" i="55"/>
  <c r="G942" i="55"/>
  <c r="C942" i="55"/>
  <c r="G941" i="55"/>
  <c r="C941" i="55"/>
  <c r="G940" i="55"/>
  <c r="C940" i="55"/>
  <c r="G939" i="55"/>
  <c r="C939" i="55"/>
  <c r="G938" i="55"/>
  <c r="C938" i="55"/>
  <c r="G937" i="55"/>
  <c r="C937" i="55"/>
  <c r="G936" i="55"/>
  <c r="C936" i="55"/>
  <c r="G935" i="55"/>
  <c r="C935" i="55"/>
  <c r="G934" i="55"/>
  <c r="C934" i="55"/>
  <c r="G933" i="55"/>
  <c r="C933" i="55"/>
  <c r="G932" i="55"/>
  <c r="C932" i="55"/>
  <c r="G931" i="55"/>
  <c r="C931" i="55"/>
  <c r="G930" i="55"/>
  <c r="C930" i="55"/>
  <c r="G929" i="55"/>
  <c r="C929" i="55"/>
  <c r="G928" i="55"/>
  <c r="C928" i="55"/>
  <c r="G927" i="55"/>
  <c r="C927" i="55"/>
  <c r="G926" i="55"/>
  <c r="C926" i="55"/>
  <c r="G925" i="55"/>
  <c r="C925" i="55"/>
  <c r="G924" i="55"/>
  <c r="C924" i="55"/>
  <c r="G923" i="55"/>
  <c r="C923" i="55"/>
  <c r="G922" i="55"/>
  <c r="C922" i="55"/>
  <c r="G921" i="55"/>
  <c r="C921" i="55"/>
  <c r="G920" i="55"/>
  <c r="C920" i="55"/>
  <c r="G919" i="55"/>
  <c r="C919" i="55"/>
  <c r="G918" i="55"/>
  <c r="C918" i="55"/>
  <c r="G917" i="55"/>
  <c r="C917" i="55"/>
  <c r="G916" i="55"/>
  <c r="C916" i="55"/>
  <c r="G915" i="55"/>
  <c r="C915" i="55"/>
  <c r="G914" i="55"/>
  <c r="C914" i="55"/>
  <c r="G913" i="55"/>
  <c r="C913" i="55"/>
  <c r="G912" i="55"/>
  <c r="C912" i="55"/>
  <c r="G911" i="55"/>
  <c r="C911" i="55"/>
  <c r="G910" i="55"/>
  <c r="C910" i="55"/>
  <c r="G909" i="55"/>
  <c r="C909" i="55"/>
  <c r="G908" i="55"/>
  <c r="C908" i="55"/>
  <c r="G907" i="55"/>
  <c r="C907" i="55"/>
  <c r="G906" i="55"/>
  <c r="C906" i="55"/>
  <c r="G905" i="55"/>
  <c r="C905" i="55"/>
  <c r="G904" i="55"/>
  <c r="C904" i="55"/>
  <c r="G903" i="55"/>
  <c r="C903" i="55"/>
  <c r="G902" i="55"/>
  <c r="C902" i="55"/>
  <c r="G901" i="55"/>
  <c r="C901" i="55"/>
  <c r="G900" i="55"/>
  <c r="C900" i="55"/>
  <c r="G899" i="55"/>
  <c r="C899" i="55"/>
  <c r="G898" i="55"/>
  <c r="C898" i="55"/>
  <c r="G897" i="55"/>
  <c r="C897" i="55"/>
  <c r="G896" i="55"/>
  <c r="C896" i="55"/>
  <c r="G895" i="55"/>
  <c r="C895" i="55"/>
  <c r="G894" i="55"/>
  <c r="C894" i="55"/>
  <c r="G893" i="55"/>
  <c r="C893" i="55"/>
  <c r="G892" i="55"/>
  <c r="C892" i="55"/>
  <c r="G891" i="55"/>
  <c r="C891" i="55"/>
  <c r="G890" i="55"/>
  <c r="C890" i="55"/>
  <c r="G889" i="55"/>
  <c r="C889" i="55"/>
  <c r="G888" i="55"/>
  <c r="C888" i="55"/>
  <c r="G887" i="55"/>
  <c r="C887" i="55"/>
  <c r="G886" i="55"/>
  <c r="C886" i="55"/>
  <c r="G885" i="55"/>
  <c r="C885" i="55"/>
  <c r="G884" i="55"/>
  <c r="C884" i="55"/>
  <c r="G883" i="55"/>
  <c r="C883" i="55"/>
  <c r="G882" i="55"/>
  <c r="C882" i="55"/>
  <c r="G881" i="55"/>
  <c r="C881" i="55"/>
  <c r="G880" i="55"/>
  <c r="C880" i="55"/>
  <c r="G879" i="55"/>
  <c r="C879" i="55"/>
  <c r="G878" i="55"/>
  <c r="C878" i="55"/>
  <c r="G877" i="55"/>
  <c r="C877" i="55"/>
  <c r="G876" i="55"/>
  <c r="C876" i="55"/>
  <c r="G875" i="55"/>
  <c r="C875" i="55"/>
  <c r="G874" i="55"/>
  <c r="C874" i="55"/>
  <c r="G873" i="55"/>
  <c r="C873" i="55"/>
  <c r="G872" i="55"/>
  <c r="C872" i="55"/>
  <c r="G871" i="55"/>
  <c r="C871" i="55"/>
  <c r="G870" i="55"/>
  <c r="C870" i="55"/>
  <c r="G869" i="55"/>
  <c r="C869" i="55"/>
  <c r="G868" i="55"/>
  <c r="C868" i="55"/>
  <c r="G867" i="55"/>
  <c r="C867" i="55"/>
  <c r="G866" i="55"/>
  <c r="C866" i="55"/>
  <c r="G865" i="55"/>
  <c r="C865" i="55"/>
  <c r="G864" i="55"/>
  <c r="C864" i="55"/>
  <c r="G863" i="55"/>
  <c r="C863" i="55"/>
  <c r="G862" i="55"/>
  <c r="C862" i="55"/>
  <c r="G861" i="55"/>
  <c r="C861" i="55"/>
  <c r="G860" i="55"/>
  <c r="C860" i="55"/>
  <c r="G859" i="55"/>
  <c r="C859" i="55"/>
  <c r="G858" i="55"/>
  <c r="C858" i="55"/>
  <c r="G857" i="55"/>
  <c r="C857" i="55"/>
  <c r="G856" i="55"/>
  <c r="C856" i="55"/>
  <c r="G855" i="55"/>
  <c r="C855" i="55"/>
  <c r="G854" i="55"/>
  <c r="C854" i="55"/>
  <c r="G853" i="55"/>
  <c r="C853" i="55"/>
  <c r="G852" i="55"/>
  <c r="C852" i="55"/>
  <c r="G851" i="55"/>
  <c r="C851" i="55"/>
  <c r="G850" i="55"/>
  <c r="C850" i="55"/>
  <c r="G849" i="55"/>
  <c r="C849" i="55"/>
  <c r="G848" i="55"/>
  <c r="C848" i="55"/>
  <c r="G847" i="55"/>
  <c r="C847" i="55"/>
  <c r="G846" i="55"/>
  <c r="C846" i="55"/>
  <c r="G845" i="55"/>
  <c r="C845" i="55"/>
  <c r="G844" i="55"/>
  <c r="C844" i="55"/>
  <c r="G843" i="55"/>
  <c r="C843" i="55"/>
  <c r="G842" i="55"/>
  <c r="C842" i="55"/>
  <c r="G841" i="55"/>
  <c r="C841" i="55"/>
  <c r="G840" i="55"/>
  <c r="C840" i="55"/>
  <c r="G839" i="55"/>
  <c r="C839" i="55"/>
  <c r="G838" i="55"/>
  <c r="C838" i="55"/>
  <c r="G837" i="55"/>
  <c r="C837" i="55"/>
  <c r="G836" i="55"/>
  <c r="C836" i="55"/>
  <c r="G835" i="55"/>
  <c r="C835" i="55"/>
  <c r="G834" i="55"/>
  <c r="C834" i="55"/>
  <c r="G833" i="55"/>
  <c r="C833" i="55"/>
  <c r="G832" i="55"/>
  <c r="C832" i="55"/>
  <c r="G831" i="55"/>
  <c r="C831" i="55"/>
  <c r="G830" i="55"/>
  <c r="C830" i="55"/>
  <c r="G829" i="55"/>
  <c r="C829" i="55"/>
  <c r="G828" i="55"/>
  <c r="C828" i="55"/>
  <c r="G827" i="55"/>
  <c r="C827" i="55"/>
  <c r="G826" i="55"/>
  <c r="C826" i="55"/>
  <c r="G825" i="55"/>
  <c r="C825" i="55"/>
  <c r="G824" i="55"/>
  <c r="C824" i="55"/>
  <c r="G823" i="55"/>
  <c r="C823" i="55"/>
  <c r="G822" i="55"/>
  <c r="C822" i="55"/>
  <c r="G821" i="55"/>
  <c r="C821" i="55"/>
  <c r="G820" i="55"/>
  <c r="C820" i="55"/>
  <c r="G819" i="55"/>
  <c r="C819" i="55"/>
  <c r="G818" i="55"/>
  <c r="C818" i="55"/>
  <c r="G817" i="55"/>
  <c r="C817" i="55"/>
  <c r="G816" i="55"/>
  <c r="C816" i="55"/>
  <c r="G815" i="55"/>
  <c r="C815" i="55"/>
  <c r="G814" i="55"/>
  <c r="C814" i="55"/>
  <c r="G813" i="55"/>
  <c r="C813" i="55"/>
  <c r="G812" i="55"/>
  <c r="C812" i="55"/>
  <c r="G811" i="55"/>
  <c r="C811" i="55"/>
  <c r="G810" i="55"/>
  <c r="C810" i="55"/>
  <c r="G809" i="55"/>
  <c r="C809" i="55"/>
  <c r="G808" i="55"/>
  <c r="C808" i="55"/>
  <c r="G807" i="55"/>
  <c r="C807" i="55"/>
  <c r="G806" i="55"/>
  <c r="C806" i="55"/>
  <c r="G805" i="55"/>
  <c r="C805" i="55"/>
  <c r="G804" i="55"/>
  <c r="C804" i="55"/>
  <c r="G803" i="55"/>
  <c r="C803" i="55"/>
  <c r="G802" i="55"/>
  <c r="C802" i="55"/>
  <c r="G801" i="55"/>
  <c r="C801" i="55"/>
  <c r="G800" i="55"/>
  <c r="C800" i="55"/>
  <c r="G799" i="55"/>
  <c r="C799" i="55"/>
  <c r="G798" i="55"/>
  <c r="C798" i="55"/>
  <c r="G797" i="55"/>
  <c r="C797" i="55"/>
  <c r="G796" i="55"/>
  <c r="C796" i="55"/>
  <c r="G795" i="55"/>
  <c r="C795" i="55"/>
  <c r="G794" i="55"/>
  <c r="C794" i="55"/>
  <c r="G793" i="55"/>
  <c r="C793" i="55"/>
  <c r="G792" i="55"/>
  <c r="C792" i="55"/>
  <c r="G791" i="55"/>
  <c r="C791" i="55"/>
  <c r="G790" i="55"/>
  <c r="C790" i="55"/>
  <c r="G789" i="55"/>
  <c r="C789" i="55"/>
  <c r="G788" i="55"/>
  <c r="C788" i="55"/>
  <c r="G787" i="55"/>
  <c r="C787" i="55"/>
  <c r="G786" i="55"/>
  <c r="C786" i="55"/>
  <c r="G785" i="55"/>
  <c r="C785" i="55"/>
  <c r="G784" i="55"/>
  <c r="C784" i="55"/>
  <c r="G783" i="55"/>
  <c r="C783" i="55"/>
  <c r="G782" i="55"/>
  <c r="C782" i="55"/>
  <c r="G781" i="55"/>
  <c r="C781" i="55"/>
  <c r="G780" i="55"/>
  <c r="C780" i="55"/>
  <c r="G779" i="55"/>
  <c r="C779" i="55"/>
  <c r="G778" i="55"/>
  <c r="C778" i="55"/>
  <c r="G777" i="55"/>
  <c r="C777" i="55"/>
  <c r="G776" i="55"/>
  <c r="C776" i="55"/>
  <c r="G775" i="55"/>
  <c r="C775" i="55"/>
  <c r="G774" i="55"/>
  <c r="C774" i="55"/>
  <c r="G773" i="55"/>
  <c r="C773" i="55"/>
  <c r="G772" i="55"/>
  <c r="C772" i="55"/>
  <c r="G771" i="55"/>
  <c r="C771" i="55"/>
  <c r="G770" i="55"/>
  <c r="C770" i="55"/>
  <c r="G769" i="55"/>
  <c r="C769" i="55"/>
  <c r="G768" i="55"/>
  <c r="C768" i="55"/>
  <c r="G767" i="55"/>
  <c r="C767" i="55"/>
  <c r="G766" i="55"/>
  <c r="C766" i="55"/>
  <c r="G765" i="55"/>
  <c r="C765" i="55"/>
  <c r="G764" i="55"/>
  <c r="C764" i="55"/>
  <c r="G763" i="55"/>
  <c r="C763" i="55"/>
  <c r="G762" i="55"/>
  <c r="C762" i="55"/>
  <c r="G761" i="55"/>
  <c r="C761" i="55"/>
  <c r="G760" i="55"/>
  <c r="C760" i="55"/>
  <c r="G759" i="55"/>
  <c r="C759" i="55"/>
  <c r="G758" i="55"/>
  <c r="C758" i="55"/>
  <c r="G757" i="55"/>
  <c r="C757" i="55"/>
  <c r="G756" i="55"/>
  <c r="C756" i="55"/>
  <c r="G755" i="55"/>
  <c r="C755" i="55"/>
  <c r="G754" i="55"/>
  <c r="C754" i="55"/>
  <c r="G753" i="55"/>
  <c r="C753" i="55"/>
  <c r="G752" i="55"/>
  <c r="C752" i="55"/>
  <c r="G751" i="55"/>
  <c r="C751" i="55"/>
  <c r="G750" i="55"/>
  <c r="C750" i="55"/>
  <c r="G749" i="55"/>
  <c r="C749" i="55"/>
  <c r="G748" i="55"/>
  <c r="C748" i="55"/>
  <c r="G747" i="55"/>
  <c r="C747" i="55"/>
  <c r="G746" i="55"/>
  <c r="C746" i="55"/>
  <c r="G745" i="55"/>
  <c r="C745" i="55"/>
  <c r="G744" i="55"/>
  <c r="C744" i="55"/>
  <c r="G743" i="55"/>
  <c r="C743" i="55"/>
  <c r="G742" i="55"/>
  <c r="C742" i="55"/>
  <c r="G741" i="55"/>
  <c r="C741" i="55"/>
  <c r="G740" i="55"/>
  <c r="C740" i="55"/>
  <c r="G739" i="55"/>
  <c r="C739" i="55"/>
  <c r="G738" i="55"/>
  <c r="C738" i="55"/>
  <c r="G737" i="55"/>
  <c r="C737" i="55"/>
  <c r="G736" i="55"/>
  <c r="C736" i="55"/>
  <c r="G735" i="55"/>
  <c r="C735" i="55"/>
  <c r="G734" i="55"/>
  <c r="C734" i="55"/>
  <c r="G733" i="55"/>
  <c r="C733" i="55"/>
  <c r="G732" i="55"/>
  <c r="C732" i="55"/>
  <c r="G731" i="55"/>
  <c r="C731" i="55"/>
  <c r="G730" i="55"/>
  <c r="C730" i="55"/>
  <c r="G729" i="55"/>
  <c r="C729" i="55"/>
  <c r="G728" i="55"/>
  <c r="C728" i="55"/>
  <c r="G727" i="55"/>
  <c r="C727" i="55"/>
  <c r="G726" i="55"/>
  <c r="C726" i="55"/>
  <c r="G725" i="55"/>
  <c r="C725" i="55"/>
  <c r="G724" i="55"/>
  <c r="C724" i="55"/>
  <c r="G723" i="55"/>
  <c r="C723" i="55"/>
  <c r="G722" i="55"/>
  <c r="C722" i="55"/>
  <c r="G721" i="55"/>
  <c r="C721" i="55"/>
  <c r="G720" i="55"/>
  <c r="C720" i="55"/>
  <c r="G719" i="55"/>
  <c r="C719" i="55"/>
  <c r="G718" i="55"/>
  <c r="C718" i="55"/>
  <c r="G717" i="55"/>
  <c r="C717" i="55"/>
  <c r="G716" i="55"/>
  <c r="C716" i="55"/>
  <c r="G715" i="55"/>
  <c r="C715" i="55"/>
  <c r="G714" i="55"/>
  <c r="C714" i="55"/>
  <c r="G713" i="55"/>
  <c r="C713" i="55"/>
  <c r="G712" i="55"/>
  <c r="C712" i="55"/>
  <c r="G711" i="55"/>
  <c r="C711" i="55"/>
  <c r="G710" i="55"/>
  <c r="C710" i="55"/>
  <c r="G709" i="55"/>
  <c r="C709" i="55"/>
  <c r="G708" i="55"/>
  <c r="C708" i="55"/>
  <c r="G707" i="55"/>
  <c r="C707" i="55"/>
  <c r="G706" i="55"/>
  <c r="C706" i="55"/>
  <c r="G705" i="55"/>
  <c r="C705" i="55"/>
  <c r="G704" i="55"/>
  <c r="C704" i="55"/>
  <c r="G703" i="55"/>
  <c r="C703" i="55"/>
  <c r="G702" i="55"/>
  <c r="C702" i="55"/>
  <c r="G701" i="55"/>
  <c r="C701" i="55"/>
  <c r="G700" i="55"/>
  <c r="C700" i="55"/>
  <c r="G699" i="55"/>
  <c r="C699" i="55"/>
  <c r="G698" i="55"/>
  <c r="C698" i="55"/>
  <c r="G697" i="55"/>
  <c r="C697" i="55"/>
  <c r="G696" i="55"/>
  <c r="C696" i="55"/>
  <c r="G695" i="55"/>
  <c r="C695" i="55"/>
  <c r="G694" i="55"/>
  <c r="C694" i="55"/>
  <c r="G693" i="55"/>
  <c r="C693" i="55"/>
  <c r="G692" i="55"/>
  <c r="C692" i="55"/>
  <c r="G691" i="55"/>
  <c r="C691" i="55"/>
  <c r="G690" i="55"/>
  <c r="C690" i="55"/>
  <c r="G689" i="55"/>
  <c r="C689" i="55"/>
  <c r="G688" i="55"/>
  <c r="C688" i="55"/>
  <c r="G687" i="55"/>
  <c r="C687" i="55"/>
  <c r="G686" i="55"/>
  <c r="C686" i="55"/>
  <c r="G685" i="55"/>
  <c r="C685" i="55"/>
  <c r="G684" i="55"/>
  <c r="C684" i="55"/>
  <c r="G683" i="55"/>
  <c r="C683" i="55"/>
  <c r="G682" i="55"/>
  <c r="C682" i="55"/>
  <c r="G681" i="55"/>
  <c r="C681" i="55"/>
  <c r="G680" i="55"/>
  <c r="C680" i="55"/>
  <c r="G679" i="55"/>
  <c r="C679" i="55"/>
  <c r="G678" i="55"/>
  <c r="C678" i="55"/>
  <c r="G677" i="55"/>
  <c r="C677" i="55"/>
  <c r="G676" i="55"/>
  <c r="C676" i="55"/>
  <c r="G675" i="55"/>
  <c r="C675" i="55"/>
  <c r="G674" i="55"/>
  <c r="C674" i="55"/>
  <c r="G673" i="55"/>
  <c r="C673" i="55"/>
  <c r="G672" i="55"/>
  <c r="C672" i="55"/>
  <c r="G671" i="55"/>
  <c r="C671" i="55"/>
  <c r="G670" i="55"/>
  <c r="C670" i="55"/>
  <c r="G669" i="55"/>
  <c r="C669" i="55"/>
  <c r="G668" i="55"/>
  <c r="C668" i="55"/>
  <c r="G667" i="55"/>
  <c r="C667" i="55"/>
  <c r="G666" i="55"/>
  <c r="C666" i="55"/>
  <c r="G665" i="55"/>
  <c r="C665" i="55"/>
  <c r="G664" i="55"/>
  <c r="C664" i="55"/>
  <c r="G663" i="55"/>
  <c r="C663" i="55"/>
  <c r="G662" i="55"/>
  <c r="C662" i="55"/>
  <c r="G661" i="55"/>
  <c r="C661" i="55"/>
  <c r="G660" i="55"/>
  <c r="C660" i="55"/>
  <c r="G659" i="55"/>
  <c r="C659" i="55"/>
  <c r="G658" i="55"/>
  <c r="C658" i="55"/>
  <c r="G657" i="55"/>
  <c r="C657" i="55"/>
  <c r="G656" i="55"/>
  <c r="C656" i="55"/>
  <c r="G655" i="55"/>
  <c r="C655" i="55"/>
  <c r="G654" i="55"/>
  <c r="C654" i="55"/>
  <c r="G653" i="55"/>
  <c r="C653" i="55"/>
  <c r="G652" i="55"/>
  <c r="C652" i="55"/>
  <c r="G651" i="55"/>
  <c r="C651" i="55"/>
  <c r="G650" i="55"/>
  <c r="C650" i="55"/>
  <c r="G649" i="55"/>
  <c r="C649" i="55"/>
  <c r="G648" i="55"/>
  <c r="C648" i="55"/>
  <c r="G647" i="55"/>
  <c r="C647" i="55"/>
  <c r="G646" i="55"/>
  <c r="C646" i="55"/>
  <c r="G645" i="55"/>
  <c r="C645" i="55"/>
  <c r="G644" i="55"/>
  <c r="C644" i="55"/>
  <c r="G643" i="55"/>
  <c r="C643" i="55"/>
  <c r="G642" i="55"/>
  <c r="C642" i="55"/>
  <c r="G641" i="55"/>
  <c r="C641" i="55"/>
  <c r="G640" i="55"/>
  <c r="C640" i="55"/>
  <c r="G639" i="55"/>
  <c r="C639" i="55"/>
  <c r="G638" i="55"/>
  <c r="C638" i="55"/>
  <c r="G637" i="55"/>
  <c r="C637" i="55"/>
  <c r="G636" i="55"/>
  <c r="C636" i="55"/>
  <c r="G635" i="55"/>
  <c r="C635" i="55"/>
  <c r="G634" i="55"/>
  <c r="C634" i="55"/>
  <c r="G633" i="55"/>
  <c r="C633" i="55"/>
  <c r="G632" i="55"/>
  <c r="C632" i="55"/>
  <c r="G631" i="55"/>
  <c r="C631" i="55"/>
  <c r="G630" i="55"/>
  <c r="C630" i="55"/>
  <c r="G629" i="55"/>
  <c r="C629" i="55"/>
  <c r="G628" i="55"/>
  <c r="C628" i="55"/>
  <c r="G627" i="55"/>
  <c r="C627" i="55"/>
  <c r="G626" i="55"/>
  <c r="C626" i="55"/>
  <c r="G625" i="55"/>
  <c r="C625" i="55"/>
  <c r="G624" i="55"/>
  <c r="C624" i="55"/>
  <c r="G623" i="55"/>
  <c r="C623" i="55"/>
  <c r="G622" i="55"/>
  <c r="C622" i="55"/>
  <c r="G621" i="55"/>
  <c r="C621" i="55"/>
  <c r="G620" i="55"/>
  <c r="C620" i="55"/>
  <c r="G619" i="55"/>
  <c r="C619" i="55"/>
  <c r="G618" i="55"/>
  <c r="C618" i="55"/>
  <c r="G617" i="55"/>
  <c r="C617" i="55"/>
  <c r="G616" i="55"/>
  <c r="C616" i="55"/>
  <c r="G615" i="55"/>
  <c r="C615" i="55"/>
  <c r="G614" i="55"/>
  <c r="C614" i="55"/>
  <c r="G613" i="55"/>
  <c r="C613" i="55"/>
  <c r="G612" i="55"/>
  <c r="C612" i="55"/>
  <c r="G611" i="55"/>
  <c r="C611" i="55"/>
  <c r="G610" i="55"/>
  <c r="C610" i="55"/>
  <c r="G609" i="55"/>
  <c r="C609" i="55"/>
  <c r="G608" i="55"/>
  <c r="C608" i="55"/>
  <c r="G607" i="55"/>
  <c r="C607" i="55"/>
  <c r="G606" i="55"/>
  <c r="C606" i="55"/>
  <c r="G605" i="55"/>
  <c r="C605" i="55"/>
  <c r="G604" i="55"/>
  <c r="C604" i="55"/>
  <c r="G603" i="55"/>
  <c r="C603" i="55"/>
  <c r="G602" i="55"/>
  <c r="C602" i="55"/>
  <c r="G601" i="55"/>
  <c r="C601" i="55"/>
  <c r="G600" i="55"/>
  <c r="C600" i="55"/>
  <c r="G599" i="55"/>
  <c r="C599" i="55"/>
  <c r="G598" i="55"/>
  <c r="C598" i="55"/>
  <c r="G597" i="55"/>
  <c r="C597" i="55"/>
  <c r="G596" i="55"/>
  <c r="C596" i="55"/>
  <c r="G595" i="55"/>
  <c r="C595" i="55"/>
  <c r="G594" i="55"/>
  <c r="C594" i="55"/>
  <c r="G593" i="55"/>
  <c r="C593" i="55"/>
  <c r="G592" i="55"/>
  <c r="C592" i="55"/>
  <c r="G591" i="55"/>
  <c r="C591" i="55"/>
  <c r="G590" i="55"/>
  <c r="C590" i="55"/>
  <c r="G589" i="55"/>
  <c r="C589" i="55"/>
  <c r="G588" i="55"/>
  <c r="C588" i="55"/>
  <c r="G587" i="55"/>
  <c r="C587" i="55"/>
  <c r="G586" i="55"/>
  <c r="C586" i="55"/>
  <c r="G585" i="55"/>
  <c r="C585" i="55"/>
  <c r="G584" i="55"/>
  <c r="C584" i="55"/>
  <c r="G583" i="55"/>
  <c r="C583" i="55"/>
  <c r="G582" i="55"/>
  <c r="C582" i="55"/>
  <c r="G581" i="55"/>
  <c r="C581" i="55"/>
  <c r="G580" i="55"/>
  <c r="C580" i="55"/>
  <c r="G579" i="55"/>
  <c r="C579" i="55"/>
  <c r="G578" i="55"/>
  <c r="C578" i="55"/>
  <c r="G577" i="55"/>
  <c r="C577" i="55"/>
  <c r="G576" i="55"/>
  <c r="C576" i="55"/>
  <c r="G575" i="55"/>
  <c r="C575" i="55"/>
  <c r="G574" i="55"/>
  <c r="C574" i="55"/>
  <c r="G573" i="55"/>
  <c r="C573" i="55"/>
  <c r="G572" i="55"/>
  <c r="C572" i="55"/>
  <c r="G571" i="55"/>
  <c r="C571" i="55"/>
  <c r="G570" i="55"/>
  <c r="C570" i="55"/>
  <c r="G569" i="55"/>
  <c r="C569" i="55"/>
  <c r="G568" i="55"/>
  <c r="C568" i="55"/>
  <c r="G567" i="55"/>
  <c r="C567" i="55"/>
  <c r="G566" i="55"/>
  <c r="C566" i="55"/>
  <c r="G565" i="55"/>
  <c r="C565" i="55"/>
  <c r="G564" i="55"/>
  <c r="C564" i="55"/>
  <c r="G563" i="55"/>
  <c r="C563" i="55"/>
  <c r="G562" i="55"/>
  <c r="C562" i="55"/>
  <c r="G561" i="55"/>
  <c r="C561" i="55"/>
  <c r="G560" i="55"/>
  <c r="C560" i="55"/>
  <c r="G559" i="55"/>
  <c r="C559" i="55"/>
  <c r="G558" i="55"/>
  <c r="C558" i="55"/>
  <c r="G557" i="55"/>
  <c r="C557" i="55"/>
  <c r="G556" i="55"/>
  <c r="C556" i="55"/>
  <c r="G555" i="55"/>
  <c r="C555" i="55"/>
  <c r="G554" i="55"/>
  <c r="C554" i="55"/>
  <c r="G553" i="55"/>
  <c r="C553" i="55"/>
  <c r="G552" i="55"/>
  <c r="C552" i="55"/>
  <c r="G551" i="55"/>
  <c r="C551" i="55"/>
  <c r="G550" i="55"/>
  <c r="C550" i="55"/>
  <c r="G549" i="55"/>
  <c r="C549" i="55"/>
  <c r="G548" i="55"/>
  <c r="C548" i="55"/>
  <c r="G547" i="55"/>
  <c r="C547" i="55"/>
  <c r="G546" i="55"/>
  <c r="C546" i="55"/>
  <c r="G545" i="55"/>
  <c r="C545" i="55"/>
  <c r="G544" i="55"/>
  <c r="C544" i="55"/>
  <c r="G543" i="55"/>
  <c r="C543" i="55"/>
  <c r="G542" i="55"/>
  <c r="C542" i="55"/>
  <c r="G541" i="55"/>
  <c r="C541" i="55"/>
  <c r="G540" i="55"/>
  <c r="C540" i="55"/>
  <c r="G539" i="55"/>
  <c r="C539" i="55"/>
  <c r="G538" i="55"/>
  <c r="C538" i="55"/>
  <c r="G537" i="55"/>
  <c r="C537" i="55"/>
  <c r="G536" i="55"/>
  <c r="C536" i="55"/>
  <c r="G535" i="55"/>
  <c r="C535" i="55"/>
  <c r="G534" i="55"/>
  <c r="C534" i="55"/>
  <c r="G533" i="55"/>
  <c r="C533" i="55"/>
  <c r="G532" i="55"/>
  <c r="C532" i="55"/>
  <c r="G531" i="55"/>
  <c r="C531" i="55"/>
  <c r="G530" i="55"/>
  <c r="C530" i="55"/>
  <c r="G529" i="55"/>
  <c r="C529" i="55"/>
  <c r="G528" i="55"/>
  <c r="C528" i="55"/>
  <c r="G527" i="55"/>
  <c r="C527" i="55"/>
  <c r="G526" i="55"/>
  <c r="C526" i="55"/>
  <c r="G525" i="55"/>
  <c r="C525" i="55"/>
  <c r="G524" i="55"/>
  <c r="C524" i="55"/>
  <c r="G523" i="55"/>
  <c r="C523" i="55"/>
  <c r="G522" i="55"/>
  <c r="C522" i="55"/>
  <c r="G521" i="55"/>
  <c r="C521" i="55"/>
  <c r="G520" i="55"/>
  <c r="C520" i="55"/>
  <c r="G519" i="55"/>
  <c r="C519" i="55"/>
  <c r="G518" i="55"/>
  <c r="C518" i="55"/>
  <c r="G517" i="55"/>
  <c r="C517" i="55"/>
  <c r="G516" i="55"/>
  <c r="C516" i="55"/>
  <c r="G515" i="55"/>
  <c r="C515" i="55"/>
  <c r="G514" i="55"/>
  <c r="C514" i="55"/>
  <c r="G513" i="55"/>
  <c r="C513" i="55"/>
  <c r="G512" i="55"/>
  <c r="C512" i="55"/>
  <c r="G511" i="55"/>
  <c r="C511" i="55"/>
  <c r="G510" i="55"/>
  <c r="C510" i="55"/>
  <c r="G509" i="55"/>
  <c r="C509" i="55"/>
  <c r="G508" i="55"/>
  <c r="C508" i="55"/>
  <c r="G507" i="55"/>
  <c r="C507" i="55"/>
  <c r="G506" i="55"/>
  <c r="C506" i="55"/>
  <c r="G505" i="55"/>
  <c r="C505" i="55"/>
  <c r="G504" i="55"/>
  <c r="C504" i="55"/>
  <c r="G503" i="55"/>
  <c r="C503" i="55"/>
  <c r="G502" i="55"/>
  <c r="C502" i="55"/>
  <c r="G501" i="55"/>
  <c r="C501" i="55"/>
  <c r="G500" i="55"/>
  <c r="C500" i="55"/>
  <c r="G499" i="55"/>
  <c r="C499" i="55"/>
  <c r="G498" i="55"/>
  <c r="C498" i="55"/>
  <c r="G497" i="55"/>
  <c r="C497" i="55"/>
  <c r="G496" i="55"/>
  <c r="C496" i="55"/>
  <c r="G495" i="55"/>
  <c r="C495" i="55"/>
  <c r="G494" i="55"/>
  <c r="C494" i="55"/>
  <c r="G493" i="55"/>
  <c r="C493" i="55"/>
  <c r="G492" i="55"/>
  <c r="C492" i="55"/>
  <c r="G491" i="55"/>
  <c r="C491" i="55"/>
  <c r="G490" i="55"/>
  <c r="C490" i="55"/>
  <c r="G489" i="55"/>
  <c r="C489" i="55"/>
  <c r="G488" i="55"/>
  <c r="C488" i="55"/>
  <c r="G487" i="55"/>
  <c r="C487" i="55"/>
  <c r="G486" i="55"/>
  <c r="C486" i="55"/>
  <c r="G485" i="55"/>
  <c r="C485" i="55"/>
  <c r="G484" i="55"/>
  <c r="C484" i="55"/>
  <c r="G483" i="55"/>
  <c r="C483" i="55"/>
  <c r="G482" i="55"/>
  <c r="C482" i="55"/>
  <c r="G481" i="55"/>
  <c r="C481" i="55"/>
  <c r="G480" i="55"/>
  <c r="C480" i="55"/>
  <c r="G479" i="55"/>
  <c r="C479" i="55"/>
  <c r="G478" i="55"/>
  <c r="C478" i="55"/>
  <c r="G477" i="55"/>
  <c r="C477" i="55"/>
  <c r="G476" i="55"/>
  <c r="C476" i="55"/>
  <c r="G475" i="55"/>
  <c r="C475" i="55"/>
  <c r="G474" i="55"/>
  <c r="C474" i="55"/>
  <c r="G473" i="55"/>
  <c r="C473" i="55"/>
  <c r="G472" i="55"/>
  <c r="C472" i="55"/>
  <c r="G471" i="55"/>
  <c r="C471" i="55"/>
  <c r="G470" i="55"/>
  <c r="C470" i="55"/>
  <c r="G469" i="55"/>
  <c r="C469" i="55"/>
  <c r="G468" i="55"/>
  <c r="C468" i="55"/>
  <c r="G467" i="55"/>
  <c r="C467" i="55"/>
  <c r="G466" i="55"/>
  <c r="C466" i="55"/>
  <c r="G465" i="55"/>
  <c r="C465" i="55"/>
  <c r="G464" i="55"/>
  <c r="C464" i="55"/>
  <c r="G463" i="55"/>
  <c r="C463" i="55"/>
  <c r="G462" i="55"/>
  <c r="C462" i="55"/>
  <c r="G461" i="55"/>
  <c r="C461" i="55"/>
  <c r="G460" i="55"/>
  <c r="C460" i="55"/>
  <c r="G459" i="55"/>
  <c r="C459" i="55"/>
  <c r="G458" i="55"/>
  <c r="C458" i="55"/>
  <c r="G457" i="55"/>
  <c r="C457" i="55"/>
  <c r="G456" i="55"/>
  <c r="C456" i="55"/>
  <c r="G455" i="55"/>
  <c r="C455" i="55"/>
  <c r="G454" i="55"/>
  <c r="C454" i="55"/>
  <c r="G453" i="55"/>
  <c r="C453" i="55"/>
  <c r="G452" i="55"/>
  <c r="C452" i="55"/>
  <c r="G451" i="55"/>
  <c r="C451" i="55"/>
  <c r="G450" i="55"/>
  <c r="C450" i="55"/>
  <c r="G449" i="55"/>
  <c r="C449" i="55"/>
  <c r="G448" i="55"/>
  <c r="C448" i="55"/>
  <c r="G447" i="55"/>
  <c r="C447" i="55"/>
  <c r="G446" i="55"/>
  <c r="C446" i="55"/>
  <c r="G445" i="55"/>
  <c r="C445" i="55"/>
  <c r="G444" i="55"/>
  <c r="C444" i="55"/>
  <c r="G443" i="55"/>
  <c r="C443" i="55"/>
  <c r="G442" i="55"/>
  <c r="C442" i="55"/>
  <c r="G441" i="55"/>
  <c r="C441" i="55"/>
  <c r="G440" i="55"/>
  <c r="C440" i="55"/>
  <c r="G439" i="55"/>
  <c r="C439" i="55"/>
  <c r="G438" i="55"/>
  <c r="C438" i="55"/>
  <c r="G437" i="55"/>
  <c r="C437" i="55"/>
  <c r="G436" i="55"/>
  <c r="C436" i="55"/>
  <c r="G435" i="55"/>
  <c r="C435" i="55"/>
  <c r="G434" i="55"/>
  <c r="C434" i="55"/>
  <c r="G433" i="55"/>
  <c r="C433" i="55"/>
  <c r="G432" i="55"/>
  <c r="C432" i="55"/>
  <c r="G431" i="55"/>
  <c r="C431" i="55"/>
  <c r="G430" i="55"/>
  <c r="C430" i="55"/>
  <c r="G429" i="55"/>
  <c r="C429" i="55"/>
  <c r="G428" i="55"/>
  <c r="C428" i="55"/>
  <c r="G427" i="55"/>
  <c r="C427" i="55"/>
  <c r="G426" i="55"/>
  <c r="C426" i="55"/>
  <c r="G425" i="55"/>
  <c r="C425" i="55"/>
  <c r="G424" i="55"/>
  <c r="C424" i="55"/>
  <c r="G423" i="55"/>
  <c r="C423" i="55"/>
  <c r="G422" i="55"/>
  <c r="C422" i="55"/>
  <c r="G421" i="55"/>
  <c r="C421" i="55"/>
  <c r="G420" i="55"/>
  <c r="C420" i="55"/>
  <c r="G419" i="55"/>
  <c r="C419" i="55"/>
  <c r="G418" i="55"/>
  <c r="C418" i="55"/>
  <c r="G417" i="55"/>
  <c r="C417" i="55"/>
  <c r="G416" i="55"/>
  <c r="C416" i="55"/>
  <c r="G415" i="55"/>
  <c r="C415" i="55"/>
  <c r="G414" i="55"/>
  <c r="C414" i="55"/>
  <c r="G413" i="55"/>
  <c r="C413" i="55"/>
  <c r="G412" i="55"/>
  <c r="C412" i="55"/>
  <c r="G411" i="55"/>
  <c r="C411" i="55"/>
  <c r="G410" i="55"/>
  <c r="C410" i="55"/>
  <c r="G409" i="55"/>
  <c r="C409" i="55"/>
  <c r="G408" i="55"/>
  <c r="C408" i="55"/>
  <c r="G407" i="55"/>
  <c r="C407" i="55"/>
  <c r="G406" i="55"/>
  <c r="C406" i="55"/>
  <c r="G405" i="55"/>
  <c r="C405" i="55"/>
  <c r="G404" i="55"/>
  <c r="C404" i="55"/>
  <c r="G403" i="55"/>
  <c r="C403" i="55"/>
  <c r="G402" i="55"/>
  <c r="C402" i="55"/>
  <c r="G401" i="55"/>
  <c r="C401" i="55"/>
  <c r="G400" i="55"/>
  <c r="C400" i="55"/>
  <c r="G399" i="55"/>
  <c r="C399" i="55"/>
  <c r="G398" i="55"/>
  <c r="C398" i="55"/>
  <c r="G397" i="55"/>
  <c r="C397" i="55"/>
  <c r="G396" i="55"/>
  <c r="C396" i="55"/>
  <c r="G395" i="55"/>
  <c r="C395" i="55"/>
  <c r="G394" i="55"/>
  <c r="C394" i="55"/>
  <c r="G393" i="55"/>
  <c r="C393" i="55"/>
  <c r="G392" i="55"/>
  <c r="C392" i="55"/>
  <c r="G391" i="55"/>
  <c r="C391" i="55"/>
  <c r="G390" i="55"/>
  <c r="C390" i="55"/>
  <c r="G389" i="55"/>
  <c r="C389" i="55"/>
  <c r="G388" i="55"/>
  <c r="C388" i="55"/>
  <c r="G387" i="55"/>
  <c r="C387" i="55"/>
  <c r="G386" i="55"/>
  <c r="C386" i="55"/>
  <c r="G385" i="55"/>
  <c r="C385" i="55"/>
  <c r="G384" i="55"/>
  <c r="C384" i="55"/>
  <c r="G383" i="55"/>
  <c r="C383" i="55"/>
  <c r="G382" i="55"/>
  <c r="C382" i="55"/>
  <c r="G381" i="55"/>
  <c r="C381" i="55"/>
  <c r="G380" i="55"/>
  <c r="C380" i="55"/>
  <c r="G379" i="55"/>
  <c r="C379" i="55"/>
  <c r="G378" i="55"/>
  <c r="C378" i="55"/>
  <c r="G377" i="55"/>
  <c r="C377" i="55"/>
  <c r="G376" i="55"/>
  <c r="C376" i="55"/>
  <c r="G375" i="55"/>
  <c r="C375" i="55"/>
  <c r="G374" i="55"/>
  <c r="C374" i="55"/>
  <c r="G373" i="55"/>
  <c r="C373" i="55"/>
  <c r="G372" i="55"/>
  <c r="C372" i="55"/>
  <c r="G371" i="55"/>
  <c r="C371" i="55"/>
  <c r="G370" i="55"/>
  <c r="C370" i="55"/>
  <c r="G369" i="55"/>
  <c r="C369" i="55"/>
  <c r="G368" i="55"/>
  <c r="C368" i="55"/>
  <c r="G367" i="55"/>
  <c r="C367" i="55"/>
  <c r="G366" i="55"/>
  <c r="C366" i="55"/>
  <c r="G365" i="55"/>
  <c r="C365" i="55"/>
  <c r="G364" i="55"/>
  <c r="C364" i="55"/>
  <c r="G363" i="55"/>
  <c r="C363" i="55"/>
  <c r="G362" i="55"/>
  <c r="C362" i="55"/>
  <c r="G361" i="55"/>
  <c r="C361" i="55"/>
  <c r="G360" i="55"/>
  <c r="C360" i="55"/>
  <c r="G359" i="55"/>
  <c r="C359" i="55"/>
  <c r="G358" i="55"/>
  <c r="C358" i="55"/>
  <c r="G357" i="55"/>
  <c r="C357" i="55"/>
  <c r="G356" i="55"/>
  <c r="C356" i="55"/>
  <c r="G355" i="55"/>
  <c r="C355" i="55"/>
  <c r="G354" i="55"/>
  <c r="C354" i="55"/>
  <c r="G353" i="55"/>
  <c r="C353" i="55"/>
  <c r="G352" i="55"/>
  <c r="C352" i="55"/>
  <c r="G351" i="55"/>
  <c r="C351" i="55"/>
  <c r="G350" i="55"/>
  <c r="C350" i="55"/>
  <c r="G349" i="55"/>
  <c r="C349" i="55"/>
  <c r="G348" i="55"/>
  <c r="C348" i="55"/>
  <c r="G347" i="55"/>
  <c r="C347" i="55"/>
  <c r="G346" i="55"/>
  <c r="C346" i="55"/>
  <c r="G345" i="55"/>
  <c r="C345" i="55"/>
  <c r="G344" i="55"/>
  <c r="C344" i="55"/>
  <c r="G343" i="55"/>
  <c r="C343" i="55"/>
  <c r="G342" i="55"/>
  <c r="C342" i="55"/>
  <c r="G341" i="55"/>
  <c r="C341" i="55"/>
  <c r="G340" i="55"/>
  <c r="C340" i="55"/>
  <c r="G339" i="55"/>
  <c r="C339" i="55"/>
  <c r="G338" i="55"/>
  <c r="C338" i="55"/>
  <c r="G337" i="55"/>
  <c r="C337" i="55"/>
  <c r="G336" i="55"/>
  <c r="C336" i="55"/>
  <c r="G335" i="55"/>
  <c r="C335" i="55"/>
  <c r="G334" i="55"/>
  <c r="C334" i="55"/>
  <c r="G333" i="55"/>
  <c r="C333" i="55"/>
  <c r="G332" i="55"/>
  <c r="C332" i="55"/>
  <c r="G331" i="55"/>
  <c r="C331" i="55"/>
  <c r="G330" i="55"/>
  <c r="C330" i="55"/>
  <c r="G329" i="55"/>
  <c r="C329" i="55"/>
  <c r="G328" i="55"/>
  <c r="C328" i="55"/>
  <c r="G327" i="55"/>
  <c r="C327" i="55"/>
  <c r="G326" i="55"/>
  <c r="C326" i="55"/>
  <c r="G325" i="55"/>
  <c r="C325" i="55"/>
  <c r="G324" i="55"/>
  <c r="C324" i="55"/>
  <c r="G323" i="55"/>
  <c r="C323" i="55"/>
  <c r="G322" i="55"/>
  <c r="C322" i="55"/>
  <c r="G321" i="55"/>
  <c r="C321" i="55"/>
  <c r="G320" i="55"/>
  <c r="C320" i="55"/>
  <c r="G319" i="55"/>
  <c r="C319" i="55"/>
  <c r="G318" i="55"/>
  <c r="C318" i="55"/>
  <c r="G317" i="55"/>
  <c r="C317" i="55"/>
  <c r="G316" i="55"/>
  <c r="C316" i="55"/>
  <c r="G315" i="55"/>
  <c r="C315" i="55"/>
  <c r="G314" i="55"/>
  <c r="C314" i="55"/>
  <c r="G313" i="55"/>
  <c r="C313" i="55"/>
  <c r="G312" i="55"/>
  <c r="C312" i="55"/>
  <c r="G311" i="55"/>
  <c r="C311" i="55"/>
  <c r="G310" i="55"/>
  <c r="C310" i="55"/>
  <c r="G309" i="55"/>
  <c r="C309" i="55"/>
  <c r="G308" i="55"/>
  <c r="C308" i="55"/>
  <c r="G307" i="55"/>
  <c r="C307" i="55"/>
  <c r="G306" i="55"/>
  <c r="C306" i="55"/>
  <c r="G305" i="55"/>
  <c r="C305" i="55"/>
  <c r="G304" i="55"/>
  <c r="C304" i="55"/>
  <c r="G303" i="55"/>
  <c r="C303" i="55"/>
  <c r="G302" i="55"/>
  <c r="C302" i="55"/>
  <c r="G301" i="55"/>
  <c r="C301" i="55"/>
  <c r="G300" i="55"/>
  <c r="C300" i="55"/>
  <c r="G299" i="55"/>
  <c r="C299" i="55"/>
  <c r="G298" i="55"/>
  <c r="C298" i="55"/>
  <c r="G297" i="55"/>
  <c r="C297" i="55"/>
  <c r="G296" i="55"/>
  <c r="C296" i="55"/>
  <c r="G295" i="55"/>
  <c r="C295" i="55"/>
  <c r="G294" i="55"/>
  <c r="C294" i="55"/>
  <c r="G293" i="55"/>
  <c r="C293" i="55"/>
  <c r="G292" i="55"/>
  <c r="C292" i="55"/>
  <c r="G291" i="55"/>
  <c r="C291" i="55"/>
  <c r="G290" i="55"/>
  <c r="C290" i="55"/>
  <c r="G289" i="55"/>
  <c r="C289" i="55"/>
  <c r="G288" i="55"/>
  <c r="C288" i="55"/>
  <c r="G287" i="55"/>
  <c r="C287" i="55"/>
  <c r="G286" i="55"/>
  <c r="C286" i="55"/>
  <c r="G285" i="55"/>
  <c r="C285" i="55"/>
  <c r="G284" i="55"/>
  <c r="C284" i="55"/>
  <c r="G283" i="55"/>
  <c r="C283" i="55"/>
  <c r="G282" i="55"/>
  <c r="C282" i="55"/>
  <c r="G281" i="55"/>
  <c r="C281" i="55"/>
  <c r="G280" i="55"/>
  <c r="C280" i="55"/>
  <c r="G279" i="55"/>
  <c r="C279" i="55"/>
  <c r="G278" i="55"/>
  <c r="C278" i="55"/>
  <c r="G277" i="55"/>
  <c r="C277" i="55"/>
  <c r="G276" i="55"/>
  <c r="C276" i="55"/>
  <c r="G275" i="55"/>
  <c r="C275" i="55"/>
  <c r="G274" i="55"/>
  <c r="C274" i="55"/>
  <c r="G273" i="55"/>
  <c r="C273" i="55"/>
  <c r="G272" i="55"/>
  <c r="C272" i="55"/>
  <c r="G271" i="55"/>
  <c r="C271" i="55"/>
  <c r="G270" i="55"/>
  <c r="C270" i="55"/>
  <c r="G269" i="55"/>
  <c r="C269" i="55"/>
  <c r="G268" i="55"/>
  <c r="C268" i="55"/>
  <c r="G267" i="55"/>
  <c r="C267" i="55"/>
  <c r="G266" i="55"/>
  <c r="C266" i="55"/>
  <c r="G265" i="55"/>
  <c r="C265" i="55"/>
  <c r="G264" i="55"/>
  <c r="C264" i="55"/>
  <c r="G263" i="55"/>
  <c r="C263" i="55"/>
  <c r="G262" i="55"/>
  <c r="C262" i="55"/>
  <c r="G261" i="55"/>
  <c r="C261" i="55"/>
  <c r="G260" i="55"/>
  <c r="C260" i="55"/>
  <c r="G259" i="55"/>
  <c r="C259" i="55"/>
  <c r="G258" i="55"/>
  <c r="C258" i="55"/>
  <c r="G257" i="55"/>
  <c r="C257" i="55"/>
  <c r="G256" i="55"/>
  <c r="C256" i="55"/>
  <c r="G255" i="55"/>
  <c r="C255" i="55"/>
  <c r="G254" i="55"/>
  <c r="C254" i="55"/>
  <c r="G253" i="55"/>
  <c r="C253" i="55"/>
  <c r="G252" i="55"/>
  <c r="C252" i="55"/>
  <c r="G251" i="55"/>
  <c r="C251" i="55"/>
  <c r="G250" i="55"/>
  <c r="C250" i="55"/>
  <c r="G249" i="55"/>
  <c r="C249" i="55"/>
  <c r="G248" i="55"/>
  <c r="C248" i="55"/>
  <c r="G247" i="55"/>
  <c r="C247" i="55"/>
  <c r="G246" i="55"/>
  <c r="C246" i="55"/>
  <c r="G245" i="55"/>
  <c r="C245" i="55"/>
  <c r="G244" i="55"/>
  <c r="C244" i="55"/>
  <c r="G243" i="55"/>
  <c r="C243" i="55"/>
  <c r="G242" i="55"/>
  <c r="C242" i="55"/>
  <c r="G241" i="55"/>
  <c r="C241" i="55"/>
  <c r="G240" i="55"/>
  <c r="C240" i="55"/>
  <c r="G239" i="55"/>
  <c r="C239" i="55"/>
  <c r="G238" i="55"/>
  <c r="C238" i="55"/>
  <c r="G237" i="55"/>
  <c r="C237" i="55"/>
  <c r="G236" i="55"/>
  <c r="C236" i="55"/>
  <c r="G235" i="55"/>
  <c r="C235" i="55"/>
  <c r="G234" i="55"/>
  <c r="C234" i="55"/>
  <c r="G233" i="55"/>
  <c r="C233" i="55"/>
  <c r="G232" i="55"/>
  <c r="C232" i="55"/>
  <c r="G231" i="55"/>
  <c r="C231" i="55"/>
  <c r="G230" i="55"/>
  <c r="C230" i="55"/>
  <c r="G229" i="55"/>
  <c r="C229" i="55"/>
  <c r="G228" i="55"/>
  <c r="C228" i="55"/>
  <c r="G227" i="55"/>
  <c r="C227" i="55"/>
  <c r="G226" i="55"/>
  <c r="C226" i="55"/>
  <c r="G225" i="55"/>
  <c r="C225" i="55"/>
  <c r="G224" i="55"/>
  <c r="C224" i="55"/>
  <c r="G223" i="55"/>
  <c r="C223" i="55"/>
  <c r="G222" i="55"/>
  <c r="C222" i="55"/>
  <c r="G221" i="55"/>
  <c r="C221" i="55"/>
  <c r="G220" i="55"/>
  <c r="C220" i="55"/>
  <c r="G219" i="55"/>
  <c r="C219" i="55"/>
  <c r="G218" i="55"/>
  <c r="C218" i="55"/>
  <c r="G217" i="55"/>
  <c r="C217" i="55"/>
  <c r="G216" i="55"/>
  <c r="C216" i="55"/>
  <c r="G215" i="55"/>
  <c r="C215" i="55"/>
  <c r="G214" i="55"/>
  <c r="C214" i="55"/>
  <c r="G213" i="55"/>
  <c r="C213" i="55"/>
  <c r="G212" i="55"/>
  <c r="C212" i="55"/>
  <c r="G211" i="55"/>
  <c r="C211" i="55"/>
  <c r="G210" i="55"/>
  <c r="C210" i="55"/>
  <c r="G209" i="55"/>
  <c r="C209" i="55"/>
  <c r="G208" i="55"/>
  <c r="C208" i="55"/>
  <c r="G207" i="55"/>
  <c r="C207" i="55"/>
  <c r="G206" i="55"/>
  <c r="C206" i="55"/>
  <c r="G205" i="55"/>
  <c r="C205" i="55"/>
  <c r="G204" i="55"/>
  <c r="C204" i="55"/>
  <c r="G203" i="55"/>
  <c r="C203" i="55"/>
  <c r="G202" i="55"/>
  <c r="C202" i="55"/>
  <c r="G201" i="55"/>
  <c r="C201" i="55"/>
  <c r="G200" i="55"/>
  <c r="C200" i="55"/>
  <c r="G199" i="55"/>
  <c r="C199" i="55"/>
  <c r="G198" i="55"/>
  <c r="C198" i="55"/>
  <c r="G197" i="55"/>
  <c r="C197" i="55"/>
  <c r="G196" i="55"/>
  <c r="C196" i="55"/>
  <c r="G195" i="55"/>
  <c r="C195" i="55"/>
  <c r="G194" i="55"/>
  <c r="C194" i="55"/>
  <c r="G193" i="55"/>
  <c r="C193" i="55"/>
  <c r="G192" i="55"/>
  <c r="C192" i="55"/>
  <c r="G191" i="55"/>
  <c r="C191" i="55"/>
  <c r="G190" i="55"/>
  <c r="C190" i="55"/>
  <c r="G189" i="55"/>
  <c r="C189" i="55"/>
  <c r="G188" i="55"/>
  <c r="C188" i="55"/>
  <c r="G187" i="55"/>
  <c r="C187" i="55"/>
  <c r="G186" i="55"/>
  <c r="C186" i="55"/>
  <c r="G185" i="55"/>
  <c r="C185" i="55"/>
  <c r="G184" i="55"/>
  <c r="C184" i="55"/>
  <c r="G183" i="55"/>
  <c r="C183" i="55"/>
  <c r="G182" i="55"/>
  <c r="C182" i="55"/>
  <c r="G181" i="55"/>
  <c r="C181" i="55"/>
  <c r="G180" i="55"/>
  <c r="C180" i="55"/>
  <c r="G179" i="55"/>
  <c r="C179" i="55"/>
  <c r="G178" i="55"/>
  <c r="C178" i="55"/>
  <c r="G177" i="55"/>
  <c r="C177" i="55"/>
  <c r="G176" i="55"/>
  <c r="C176" i="55"/>
  <c r="G175" i="55"/>
  <c r="C175" i="55"/>
  <c r="G174" i="55"/>
  <c r="C174" i="55"/>
  <c r="G173" i="55"/>
  <c r="C173" i="55"/>
  <c r="G172" i="55"/>
  <c r="C172" i="55"/>
  <c r="G171" i="55"/>
  <c r="C171" i="55"/>
  <c r="G170" i="55"/>
  <c r="C170" i="55"/>
  <c r="G169" i="55"/>
  <c r="C169" i="55"/>
  <c r="G168" i="55"/>
  <c r="C168" i="55"/>
  <c r="G167" i="55"/>
  <c r="C167" i="55"/>
  <c r="G166" i="55"/>
  <c r="C166" i="55"/>
  <c r="G165" i="55"/>
  <c r="C165" i="55"/>
  <c r="G164" i="55"/>
  <c r="C164" i="55"/>
  <c r="G163" i="55"/>
  <c r="C163" i="55"/>
  <c r="G162" i="55"/>
  <c r="C162" i="55"/>
  <c r="G161" i="55"/>
  <c r="C161" i="55"/>
  <c r="G160" i="55"/>
  <c r="C160" i="55"/>
  <c r="G159" i="55"/>
  <c r="C159" i="55"/>
  <c r="G158" i="55"/>
  <c r="C158" i="55"/>
  <c r="G157" i="55"/>
  <c r="C157" i="55"/>
  <c r="G156" i="55"/>
  <c r="C156" i="55"/>
  <c r="G155" i="55"/>
  <c r="C155" i="55"/>
  <c r="G154" i="55"/>
  <c r="C154" i="55"/>
  <c r="G153" i="55"/>
  <c r="C153" i="55"/>
  <c r="G152" i="55"/>
  <c r="C152" i="55"/>
  <c r="G151" i="55"/>
  <c r="C151" i="55"/>
  <c r="G150" i="55"/>
  <c r="C150" i="55"/>
  <c r="G149" i="55"/>
  <c r="C149" i="55"/>
  <c r="G148" i="55"/>
  <c r="C148" i="55"/>
  <c r="G147" i="55"/>
  <c r="C147" i="55"/>
  <c r="G146" i="55"/>
  <c r="C146" i="55"/>
  <c r="G145" i="55"/>
  <c r="C145" i="55"/>
  <c r="G144" i="55"/>
  <c r="C144" i="55"/>
  <c r="G143" i="55"/>
  <c r="C143" i="55"/>
  <c r="G142" i="55"/>
  <c r="C142" i="55"/>
  <c r="G141" i="55"/>
  <c r="C141" i="55"/>
  <c r="G140" i="55"/>
  <c r="C140" i="55"/>
  <c r="G139" i="55"/>
  <c r="C139" i="55"/>
  <c r="G138" i="55"/>
  <c r="C138" i="55"/>
  <c r="G137" i="55"/>
  <c r="C137" i="55"/>
  <c r="G136" i="55"/>
  <c r="C136" i="55"/>
  <c r="G135" i="55"/>
  <c r="C135" i="55"/>
  <c r="G134" i="55"/>
  <c r="C134" i="55"/>
  <c r="G133" i="55"/>
  <c r="C133" i="55"/>
  <c r="G132" i="55"/>
  <c r="C132" i="55"/>
  <c r="G131" i="55"/>
  <c r="C131" i="55"/>
  <c r="G130" i="55"/>
  <c r="C130" i="55"/>
  <c r="G129" i="55"/>
  <c r="C129" i="55"/>
  <c r="G128" i="55"/>
  <c r="C128" i="55"/>
  <c r="G127" i="55"/>
  <c r="C127" i="55"/>
  <c r="G126" i="55"/>
  <c r="C126" i="55"/>
  <c r="G125" i="55"/>
  <c r="C125" i="55"/>
  <c r="G124" i="55"/>
  <c r="C124" i="55"/>
  <c r="G123" i="55"/>
  <c r="C123" i="55"/>
  <c r="G122" i="55"/>
  <c r="C122" i="55"/>
  <c r="G121" i="55"/>
  <c r="C121" i="55"/>
  <c r="G120" i="55"/>
  <c r="C120" i="55"/>
  <c r="G119" i="55"/>
  <c r="C119" i="55"/>
  <c r="G118" i="55"/>
  <c r="C118" i="55"/>
  <c r="G117" i="55"/>
  <c r="C117" i="55"/>
  <c r="G116" i="55"/>
  <c r="C116" i="55"/>
  <c r="G115" i="55"/>
  <c r="C115" i="55"/>
  <c r="G114" i="55"/>
  <c r="C114" i="55"/>
  <c r="G113" i="55"/>
  <c r="C113" i="55"/>
  <c r="G112" i="55"/>
  <c r="C112" i="55"/>
  <c r="G111" i="55"/>
  <c r="C111" i="55"/>
  <c r="G110" i="55"/>
  <c r="C110" i="55"/>
  <c r="G109" i="55"/>
  <c r="C109" i="55"/>
  <c r="G108" i="55"/>
  <c r="C108" i="55"/>
  <c r="G107" i="55"/>
  <c r="C107" i="55"/>
  <c r="G106" i="55"/>
  <c r="C106" i="55"/>
  <c r="G105" i="55"/>
  <c r="C105" i="55"/>
  <c r="G104" i="55"/>
  <c r="C104" i="55"/>
  <c r="G103" i="55"/>
  <c r="C103" i="55"/>
  <c r="G102" i="55"/>
  <c r="C102" i="55"/>
  <c r="G101" i="55"/>
  <c r="C101" i="55"/>
  <c r="G100" i="55"/>
  <c r="C100" i="55"/>
  <c r="G99" i="55"/>
  <c r="C99" i="55"/>
  <c r="G98" i="55"/>
  <c r="C98" i="55"/>
  <c r="G97" i="55"/>
  <c r="C97" i="55"/>
  <c r="G96" i="55"/>
  <c r="C96" i="55"/>
  <c r="G95" i="55"/>
  <c r="C95" i="55"/>
  <c r="G94" i="55"/>
  <c r="C94" i="55"/>
  <c r="G93" i="55"/>
  <c r="C93" i="55"/>
  <c r="G92" i="55"/>
  <c r="C92" i="55"/>
  <c r="G91" i="55"/>
  <c r="C91" i="55"/>
  <c r="G90" i="55"/>
  <c r="C90" i="55"/>
  <c r="G89" i="55"/>
  <c r="C89" i="55"/>
  <c r="G88" i="55"/>
  <c r="C88" i="55"/>
  <c r="G87" i="55"/>
  <c r="C87" i="55"/>
  <c r="G86" i="55"/>
  <c r="C86" i="55"/>
  <c r="G85" i="55"/>
  <c r="C85" i="55"/>
  <c r="G84" i="55"/>
  <c r="C84" i="55"/>
  <c r="G83" i="55"/>
  <c r="C83" i="55"/>
  <c r="G82" i="55"/>
  <c r="C82" i="55"/>
  <c r="G81" i="55"/>
  <c r="C81" i="55"/>
  <c r="G80" i="55"/>
  <c r="C80" i="55"/>
  <c r="G79" i="55"/>
  <c r="C79" i="55"/>
  <c r="G78" i="55"/>
  <c r="C78" i="55"/>
  <c r="G77" i="55"/>
  <c r="C77" i="55"/>
  <c r="G76" i="55"/>
  <c r="C76" i="55"/>
  <c r="G75" i="55"/>
  <c r="C75" i="55"/>
  <c r="G74" i="55"/>
  <c r="C74" i="55"/>
  <c r="G73" i="55"/>
  <c r="C73" i="55"/>
  <c r="G72" i="55"/>
  <c r="C72" i="55"/>
  <c r="G71" i="55"/>
  <c r="C71" i="55"/>
  <c r="G70" i="55"/>
  <c r="C70" i="55"/>
  <c r="G69" i="55"/>
  <c r="C69" i="55"/>
  <c r="G68" i="55"/>
  <c r="C68" i="55"/>
  <c r="G67" i="55"/>
  <c r="C67" i="55"/>
  <c r="G66" i="55"/>
  <c r="C66" i="55"/>
  <c r="G65" i="55"/>
  <c r="C65" i="55"/>
  <c r="G64" i="55"/>
  <c r="C64" i="55"/>
  <c r="G63" i="55"/>
  <c r="C63" i="55"/>
  <c r="G62" i="55"/>
  <c r="C62" i="55"/>
  <c r="G61" i="55"/>
  <c r="C61" i="55"/>
  <c r="G60" i="55"/>
  <c r="C60" i="55"/>
  <c r="G59" i="55"/>
  <c r="C59" i="55"/>
  <c r="G58" i="55"/>
  <c r="C58" i="55"/>
  <c r="G57" i="55"/>
  <c r="C57" i="55"/>
  <c r="G56" i="55"/>
  <c r="C56" i="55"/>
  <c r="G55" i="55"/>
  <c r="C55" i="55"/>
  <c r="G54" i="55"/>
  <c r="C54" i="55"/>
  <c r="G53" i="55"/>
  <c r="C53" i="55"/>
  <c r="G52" i="55"/>
  <c r="C52" i="55"/>
  <c r="G51" i="55"/>
  <c r="C51" i="55"/>
  <c r="G50" i="55"/>
  <c r="C50" i="55"/>
  <c r="G49" i="55"/>
  <c r="C49" i="55"/>
  <c r="G48" i="55"/>
  <c r="C48" i="55"/>
  <c r="G47" i="55"/>
  <c r="C47" i="55"/>
  <c r="G46" i="55"/>
  <c r="C46" i="55"/>
  <c r="G45" i="55"/>
  <c r="C45" i="55"/>
  <c r="G44" i="55"/>
  <c r="C44" i="55"/>
  <c r="G43" i="55"/>
  <c r="C43" i="55"/>
  <c r="G42" i="55"/>
  <c r="C42" i="55"/>
  <c r="G41" i="55"/>
  <c r="C41" i="55"/>
  <c r="G40" i="55"/>
  <c r="C40" i="55"/>
  <c r="G39" i="55"/>
  <c r="C39" i="55"/>
  <c r="G38" i="55"/>
  <c r="C38" i="55"/>
  <c r="G37" i="55"/>
  <c r="C37" i="55"/>
  <c r="G36" i="55"/>
  <c r="C36" i="55"/>
  <c r="G35" i="55"/>
  <c r="C35" i="55"/>
  <c r="G34" i="55"/>
  <c r="C34" i="55"/>
  <c r="G33" i="55"/>
  <c r="C33" i="55"/>
  <c r="G32" i="55"/>
  <c r="C32" i="55"/>
  <c r="G31" i="55"/>
  <c r="C31" i="55"/>
  <c r="G30" i="55"/>
  <c r="C30" i="55"/>
  <c r="G29" i="55"/>
  <c r="C29" i="55"/>
  <c r="G28" i="55"/>
  <c r="C28" i="55"/>
  <c r="G27" i="55"/>
  <c r="C27" i="55"/>
  <c r="G26" i="55"/>
  <c r="C26" i="55"/>
  <c r="G25" i="55"/>
  <c r="C25" i="55"/>
  <c r="G24" i="55"/>
  <c r="C24" i="55"/>
  <c r="G23" i="55"/>
  <c r="C23" i="55"/>
  <c r="G22" i="55"/>
  <c r="C22" i="55"/>
  <c r="G21" i="55"/>
  <c r="C21" i="55"/>
  <c r="G20" i="55"/>
  <c r="C20" i="55"/>
  <c r="G19" i="55"/>
  <c r="C19" i="55"/>
  <c r="G18" i="55"/>
  <c r="C18" i="55"/>
  <c r="G17" i="55"/>
  <c r="C17" i="55"/>
  <c r="G16" i="55"/>
  <c r="C16" i="55"/>
  <c r="G15" i="55"/>
  <c r="C15" i="55"/>
  <c r="G14" i="55"/>
  <c r="C14" i="55"/>
  <c r="G13" i="55"/>
  <c r="C13" i="55"/>
  <c r="G12" i="55"/>
  <c r="C12" i="55"/>
  <c r="G11" i="55"/>
  <c r="C11" i="55"/>
  <c r="G10" i="55"/>
  <c r="C10" i="55"/>
  <c r="G9" i="55"/>
  <c r="C9" i="55"/>
  <c r="G8" i="55"/>
  <c r="C8" i="55"/>
  <c r="G7" i="55"/>
  <c r="C7" i="55"/>
  <c r="G6" i="55"/>
  <c r="C6" i="55"/>
  <c r="G5" i="55"/>
  <c r="C5" i="55"/>
  <c r="G4" i="55"/>
  <c r="C4" i="55"/>
  <c r="G3" i="55"/>
  <c r="C3" i="55"/>
  <c r="G2" i="55"/>
  <c r="C2" i="55"/>
  <c r="W14" i="51"/>
  <c r="N14" i="51"/>
  <c r="M14" i="51"/>
  <c r="L14" i="51"/>
  <c r="U14" i="51" s="1"/>
  <c r="E14" i="51"/>
  <c r="D14" i="51"/>
  <c r="C14" i="51"/>
  <c r="W13" i="51"/>
  <c r="N13" i="51"/>
  <c r="M13" i="51"/>
  <c r="L13" i="51" s="1"/>
  <c r="E13" i="51"/>
  <c r="D13" i="51"/>
  <c r="N12" i="51"/>
  <c r="L12" i="51" s="1"/>
  <c r="M12" i="51"/>
  <c r="E12" i="51"/>
  <c r="D12" i="51"/>
  <c r="V11" i="51"/>
  <c r="N11" i="51"/>
  <c r="M11" i="51"/>
  <c r="L11" i="51"/>
  <c r="E11" i="51"/>
  <c r="C11" i="51" s="1"/>
  <c r="D11" i="51"/>
  <c r="T10" i="51"/>
  <c r="S10" i="51"/>
  <c r="R10" i="51"/>
  <c r="Q10" i="51"/>
  <c r="P10" i="51"/>
  <c r="O10" i="51"/>
  <c r="N10" i="51"/>
  <c r="K10" i="51"/>
  <c r="J10" i="51"/>
  <c r="I10" i="51"/>
  <c r="H10" i="51"/>
  <c r="G10" i="51"/>
  <c r="F10" i="51"/>
  <c r="D10" i="51"/>
  <c r="N8" i="51"/>
  <c r="M8" i="51"/>
  <c r="E8" i="51"/>
  <c r="E10" i="51" s="1"/>
  <c r="D8" i="51"/>
  <c r="C8" i="51"/>
  <c r="C10" i="51" s="1"/>
  <c r="K19" i="50"/>
  <c r="F19" i="50"/>
  <c r="C19" i="50"/>
  <c r="K18" i="50"/>
  <c r="F18" i="50"/>
  <c r="C18" i="50"/>
  <c r="I17" i="50"/>
  <c r="F17" i="50"/>
  <c r="C17" i="50"/>
  <c r="H16" i="50"/>
  <c r="G16" i="50"/>
  <c r="E16" i="50"/>
  <c r="D16" i="50"/>
  <c r="C16" i="50"/>
  <c r="J16" i="50" s="1"/>
  <c r="F15" i="50"/>
  <c r="C15" i="50"/>
  <c r="J15" i="50" s="1"/>
  <c r="I14" i="50"/>
  <c r="J13" i="50"/>
  <c r="F13" i="50"/>
  <c r="C13" i="50"/>
  <c r="I12" i="50"/>
  <c r="J11" i="50"/>
  <c r="F11" i="50"/>
  <c r="C11" i="50"/>
  <c r="I10" i="50"/>
  <c r="J9" i="50"/>
  <c r="I9" i="50"/>
  <c r="F9" i="50"/>
  <c r="C9" i="50"/>
  <c r="I8" i="50"/>
  <c r="F7" i="50"/>
  <c r="C7" i="50"/>
  <c r="J7" i="50" s="1"/>
  <c r="O19" i="49"/>
  <c r="H19" i="49"/>
  <c r="F19" i="49" s="1"/>
  <c r="E19" i="49"/>
  <c r="N18" i="49"/>
  <c r="K18" i="49"/>
  <c r="V14" i="51" s="1"/>
  <c r="N17" i="49"/>
  <c r="K17" i="49"/>
  <c r="F17" i="49"/>
  <c r="C17" i="49"/>
  <c r="N16" i="49"/>
  <c r="K16" i="49"/>
  <c r="F16" i="49"/>
  <c r="C16" i="49"/>
  <c r="N15" i="49"/>
  <c r="K15" i="49"/>
  <c r="F15" i="49"/>
  <c r="C15" i="49"/>
  <c r="J17" i="50" s="1"/>
  <c r="P14" i="49"/>
  <c r="O14" i="49"/>
  <c r="M14" i="49"/>
  <c r="M19" i="49" s="1"/>
  <c r="L14" i="49"/>
  <c r="H14" i="49"/>
  <c r="G14" i="49"/>
  <c r="G19" i="49" s="1"/>
  <c r="F14" i="49"/>
  <c r="E14" i="49"/>
  <c r="D14" i="49"/>
  <c r="D19" i="49" s="1"/>
  <c r="C14" i="49"/>
  <c r="F12" i="49"/>
  <c r="K15" i="50" s="1"/>
  <c r="C12" i="49"/>
  <c r="N11" i="49"/>
  <c r="K11" i="49"/>
  <c r="F11" i="49"/>
  <c r="C11" i="49"/>
  <c r="N10" i="49"/>
  <c r="K10" i="49"/>
  <c r="F10" i="49"/>
  <c r="C10" i="49"/>
  <c r="N9" i="49"/>
  <c r="K9" i="49"/>
  <c r="F9" i="49"/>
  <c r="C9" i="49"/>
  <c r="N8" i="49"/>
  <c r="K8" i="49"/>
  <c r="F8" i="49"/>
  <c r="K7" i="50" s="1"/>
  <c r="C8" i="49"/>
  <c r="F54" i="10"/>
  <c r="F55" i="10" s="1"/>
  <c r="I51" i="10"/>
  <c r="B51" i="10"/>
  <c r="B50" i="10"/>
  <c r="B49" i="10"/>
  <c r="I49" i="10" s="1"/>
  <c r="B48" i="10"/>
  <c r="I48" i="10" s="1"/>
  <c r="B47" i="10"/>
  <c r="B46" i="10"/>
  <c r="I46" i="10" s="1"/>
  <c r="H45" i="10"/>
  <c r="G45" i="10"/>
  <c r="F45" i="10"/>
  <c r="E45" i="10"/>
  <c r="B45" i="10" s="1"/>
  <c r="D45" i="10"/>
  <c r="C45" i="10"/>
  <c r="B44" i="10"/>
  <c r="H43" i="10"/>
  <c r="G43" i="10"/>
  <c r="F43" i="10"/>
  <c r="E43" i="10"/>
  <c r="D43" i="10"/>
  <c r="C43" i="10"/>
  <c r="B43" i="10"/>
  <c r="B42" i="10"/>
  <c r="I42" i="10" s="1"/>
  <c r="B41" i="10"/>
  <c r="I41" i="10" s="1"/>
  <c r="B40" i="10"/>
  <c r="I40" i="10" s="1"/>
  <c r="B39" i="10"/>
  <c r="B38" i="10"/>
  <c r="I38" i="10" s="1"/>
  <c r="I37" i="10"/>
  <c r="B37" i="10"/>
  <c r="B36" i="10"/>
  <c r="B35" i="10"/>
  <c r="H34" i="10"/>
  <c r="G34" i="10"/>
  <c r="F34" i="10"/>
  <c r="E34" i="10"/>
  <c r="D34" i="10"/>
  <c r="C34" i="10"/>
  <c r="B34" i="10" s="1"/>
  <c r="B33" i="10"/>
  <c r="B32" i="10"/>
  <c r="I31" i="10"/>
  <c r="B31" i="10"/>
  <c r="B30" i="10"/>
  <c r="I30" i="10" s="1"/>
  <c r="B29" i="10"/>
  <c r="I29" i="10" s="1"/>
  <c r="H28" i="10"/>
  <c r="G28" i="10"/>
  <c r="F28" i="10"/>
  <c r="E28" i="10"/>
  <c r="D28" i="10"/>
  <c r="C28" i="10"/>
  <c r="B27" i="10"/>
  <c r="I27" i="10" s="1"/>
  <c r="I26" i="10"/>
  <c r="B26" i="10"/>
  <c r="B25" i="10"/>
  <c r="I25" i="10" s="1"/>
  <c r="B24" i="10"/>
  <c r="I24" i="10" s="1"/>
  <c r="B23" i="10"/>
  <c r="B22" i="10"/>
  <c r="B21" i="10"/>
  <c r="I21" i="10" s="1"/>
  <c r="I20" i="10"/>
  <c r="B20" i="10"/>
  <c r="B19" i="10"/>
  <c r="I19" i="10" s="1"/>
  <c r="B18" i="10"/>
  <c r="H17" i="10"/>
  <c r="G17" i="10"/>
  <c r="F17" i="10"/>
  <c r="E17" i="10"/>
  <c r="D17" i="10"/>
  <c r="C17" i="10"/>
  <c r="B17" i="10"/>
  <c r="B16" i="10"/>
  <c r="I16" i="10" s="1"/>
  <c r="B15" i="10"/>
  <c r="I15" i="10" s="1"/>
  <c r="H14" i="10"/>
  <c r="G14" i="10"/>
  <c r="F14" i="10"/>
  <c r="E14" i="10"/>
  <c r="D14" i="10"/>
  <c r="C14" i="10"/>
  <c r="B14" i="10" s="1"/>
  <c r="B13" i="10"/>
  <c r="I13" i="10" s="1"/>
  <c r="I12" i="10"/>
  <c r="B12" i="10"/>
  <c r="B11" i="10"/>
  <c r="H10" i="10"/>
  <c r="G10" i="10"/>
  <c r="F10" i="10"/>
  <c r="E10" i="10"/>
  <c r="E54" i="10" s="1"/>
  <c r="E55" i="10" s="1"/>
  <c r="D10" i="10"/>
  <c r="C10" i="10"/>
  <c r="B9" i="10"/>
  <c r="I9" i="10" s="1"/>
  <c r="B8" i="10"/>
  <c r="I8" i="10" s="1"/>
  <c r="B7" i="10"/>
  <c r="H6" i="10"/>
  <c r="H54" i="10" s="1"/>
  <c r="G6" i="10"/>
  <c r="G54" i="10" s="1"/>
  <c r="G55" i="10" s="1"/>
  <c r="F6" i="10"/>
  <c r="E6" i="10"/>
  <c r="D6" i="10"/>
  <c r="C6" i="10"/>
  <c r="C260" i="11"/>
  <c r="L257" i="11"/>
  <c r="K257" i="11"/>
  <c r="F257" i="11"/>
  <c r="E257" i="11"/>
  <c r="L256" i="11"/>
  <c r="K256" i="11"/>
  <c r="F256" i="11"/>
  <c r="E256" i="11"/>
  <c r="L255" i="11"/>
  <c r="K255" i="11"/>
  <c r="J255" i="11"/>
  <c r="I255" i="11"/>
  <c r="H255" i="11"/>
  <c r="D255" i="11"/>
  <c r="C255" i="11"/>
  <c r="F255" i="11" s="1"/>
  <c r="B255" i="11"/>
  <c r="E255" i="11" s="1"/>
  <c r="L254" i="11"/>
  <c r="K254" i="11"/>
  <c r="F254" i="11"/>
  <c r="E254" i="11"/>
  <c r="L253" i="11"/>
  <c r="K253" i="11"/>
  <c r="F253" i="11"/>
  <c r="E253" i="11"/>
  <c r="L252" i="11"/>
  <c r="K252" i="11"/>
  <c r="F252" i="11"/>
  <c r="E252" i="11"/>
  <c r="L251" i="11"/>
  <c r="K251" i="11"/>
  <c r="F251" i="11"/>
  <c r="E251" i="11"/>
  <c r="J250" i="11"/>
  <c r="I250" i="11"/>
  <c r="H250" i="11"/>
  <c r="D250" i="11"/>
  <c r="C250" i="11"/>
  <c r="B250" i="11"/>
  <c r="L246" i="11"/>
  <c r="K246" i="11"/>
  <c r="L245" i="11"/>
  <c r="K245" i="11"/>
  <c r="L244" i="11"/>
  <c r="K244" i="11"/>
  <c r="L243" i="11"/>
  <c r="K243" i="11"/>
  <c r="L242" i="11"/>
  <c r="K242" i="11"/>
  <c r="L241" i="11"/>
  <c r="K241" i="11"/>
  <c r="J240" i="11"/>
  <c r="I240" i="11"/>
  <c r="H240" i="11"/>
  <c r="H226" i="11" s="1"/>
  <c r="L239" i="11"/>
  <c r="K239" i="11"/>
  <c r="L238" i="11"/>
  <c r="K238" i="11"/>
  <c r="L237" i="11"/>
  <c r="K237" i="11"/>
  <c r="L236" i="11"/>
  <c r="K236" i="11"/>
  <c r="L235" i="11"/>
  <c r="K235" i="11"/>
  <c r="L234" i="11"/>
  <c r="K234" i="11"/>
  <c r="L233" i="11"/>
  <c r="K233" i="11"/>
  <c r="L232" i="11"/>
  <c r="K232" i="11"/>
  <c r="L231" i="11"/>
  <c r="K231" i="11"/>
  <c r="L230" i="11"/>
  <c r="K230" i="11"/>
  <c r="L229" i="11"/>
  <c r="K229" i="11"/>
  <c r="L228" i="11"/>
  <c r="K228" i="11"/>
  <c r="J227" i="11"/>
  <c r="I227" i="11"/>
  <c r="I226" i="11" s="1"/>
  <c r="H227" i="11"/>
  <c r="J226" i="11"/>
  <c r="L226" i="11" s="1"/>
  <c r="L225" i="11"/>
  <c r="K225" i="11"/>
  <c r="L224" i="11"/>
  <c r="K224" i="11"/>
  <c r="L223" i="11"/>
  <c r="K223" i="11"/>
  <c r="L222" i="11"/>
  <c r="K222" i="11"/>
  <c r="L221" i="11"/>
  <c r="K221" i="11"/>
  <c r="L220" i="11"/>
  <c r="K220" i="11"/>
  <c r="L219" i="11"/>
  <c r="K219" i="11"/>
  <c r="L218" i="11"/>
  <c r="K218" i="11"/>
  <c r="L217" i="11"/>
  <c r="K217" i="11"/>
  <c r="L216" i="11"/>
  <c r="K216" i="11"/>
  <c r="L215" i="11"/>
  <c r="K215" i="11"/>
  <c r="L214" i="11"/>
  <c r="K214" i="11"/>
  <c r="L213" i="11"/>
  <c r="K213" i="11"/>
  <c r="L212" i="11"/>
  <c r="K212" i="11"/>
  <c r="L211" i="11"/>
  <c r="K211" i="11"/>
  <c r="K210" i="11"/>
  <c r="J210" i="11"/>
  <c r="L210" i="11" s="1"/>
  <c r="I210" i="11"/>
  <c r="H210" i="11"/>
  <c r="L209" i="11"/>
  <c r="K209" i="11"/>
  <c r="L208" i="11"/>
  <c r="K208" i="11"/>
  <c r="L207" i="11"/>
  <c r="K207" i="11"/>
  <c r="L206" i="11"/>
  <c r="K206" i="11"/>
  <c r="L205" i="11"/>
  <c r="K205" i="11"/>
  <c r="L204" i="11"/>
  <c r="K204" i="11"/>
  <c r="L203" i="11"/>
  <c r="K203" i="11"/>
  <c r="L202" i="11"/>
  <c r="K202" i="11"/>
  <c r="L201" i="11"/>
  <c r="K201" i="11"/>
  <c r="L200" i="11"/>
  <c r="K200" i="11"/>
  <c r="L199" i="11"/>
  <c r="K199" i="11"/>
  <c r="L198" i="11"/>
  <c r="K198" i="11"/>
  <c r="L197" i="11"/>
  <c r="K197" i="11"/>
  <c r="L196" i="11"/>
  <c r="K196" i="11"/>
  <c r="L195" i="11"/>
  <c r="K195" i="11"/>
  <c r="J194" i="11"/>
  <c r="I194" i="11"/>
  <c r="H194" i="11"/>
  <c r="L193" i="11"/>
  <c r="K193" i="11"/>
  <c r="L192" i="11"/>
  <c r="K192" i="11"/>
  <c r="L191" i="11"/>
  <c r="K191" i="11"/>
  <c r="L190" i="11"/>
  <c r="K190" i="11"/>
  <c r="L189" i="11"/>
  <c r="K189" i="11"/>
  <c r="L188" i="11"/>
  <c r="K188" i="11"/>
  <c r="L187" i="11"/>
  <c r="K187" i="11"/>
  <c r="L186" i="11"/>
  <c r="K186" i="11"/>
  <c r="L185" i="11"/>
  <c r="K185" i="11"/>
  <c r="L184" i="11"/>
  <c r="K184" i="11"/>
  <c r="J183" i="11"/>
  <c r="I183" i="11"/>
  <c r="H183" i="11"/>
  <c r="L182" i="11"/>
  <c r="K182" i="11"/>
  <c r="L181" i="11"/>
  <c r="K181" i="11"/>
  <c r="L180" i="11"/>
  <c r="K180" i="11"/>
  <c r="L179" i="11"/>
  <c r="K179" i="11"/>
  <c r="L178" i="11"/>
  <c r="K178" i="11"/>
  <c r="L177" i="11"/>
  <c r="K177" i="11"/>
  <c r="L176" i="11"/>
  <c r="K176" i="11"/>
  <c r="L175" i="11"/>
  <c r="K175" i="11"/>
  <c r="L174" i="11"/>
  <c r="K174" i="11"/>
  <c r="J173" i="11"/>
  <c r="I173" i="11"/>
  <c r="H173" i="11"/>
  <c r="H168" i="11" s="1"/>
  <c r="L172" i="11"/>
  <c r="K172" i="11"/>
  <c r="L171" i="11"/>
  <c r="K171" i="11"/>
  <c r="L170" i="11"/>
  <c r="K170" i="11"/>
  <c r="K169" i="11"/>
  <c r="J169" i="11"/>
  <c r="I169" i="11"/>
  <c r="L169" i="11" s="1"/>
  <c r="H169" i="11"/>
  <c r="I168" i="11"/>
  <c r="L167" i="11"/>
  <c r="K167" i="11"/>
  <c r="L166" i="11"/>
  <c r="K166" i="11"/>
  <c r="K165" i="11"/>
  <c r="J165" i="11"/>
  <c r="L165" i="11" s="1"/>
  <c r="I165" i="11"/>
  <c r="I164" i="11" s="1"/>
  <c r="H165" i="11"/>
  <c r="H164" i="11"/>
  <c r="L163" i="11"/>
  <c r="K163" i="11"/>
  <c r="L162" i="11"/>
  <c r="K162" i="11"/>
  <c r="L161" i="11"/>
  <c r="K161" i="11"/>
  <c r="K160" i="11"/>
  <c r="J160" i="11"/>
  <c r="I160" i="11"/>
  <c r="H160" i="11"/>
  <c r="L159" i="11"/>
  <c r="K159" i="11"/>
  <c r="L158" i="11"/>
  <c r="K158" i="11"/>
  <c r="L157" i="11"/>
  <c r="J157" i="11"/>
  <c r="I157" i="11"/>
  <c r="H157" i="11"/>
  <c r="L156" i="11"/>
  <c r="K156" i="11"/>
  <c r="L155" i="11"/>
  <c r="K155" i="11"/>
  <c r="L154" i="11"/>
  <c r="K154" i="11"/>
  <c r="L153" i="11"/>
  <c r="K153" i="11"/>
  <c r="L152" i="11"/>
  <c r="K152" i="11"/>
  <c r="L151" i="11"/>
  <c r="K151" i="11"/>
  <c r="L150" i="11"/>
  <c r="K150" i="11"/>
  <c r="L149" i="11"/>
  <c r="K149" i="11"/>
  <c r="L148" i="11"/>
  <c r="K148" i="11"/>
  <c r="K147" i="11"/>
  <c r="J147" i="11"/>
  <c r="L147" i="11" s="1"/>
  <c r="I147" i="11"/>
  <c r="H147" i="11"/>
  <c r="L146" i="11"/>
  <c r="K146" i="11"/>
  <c r="L145" i="11"/>
  <c r="K145" i="11"/>
  <c r="L144" i="11"/>
  <c r="K144" i="11"/>
  <c r="L143" i="11"/>
  <c r="K143" i="11"/>
  <c r="L142" i="11"/>
  <c r="K142" i="11"/>
  <c r="L141" i="11"/>
  <c r="K141" i="11"/>
  <c r="L140" i="11"/>
  <c r="J140" i="11"/>
  <c r="I140" i="11"/>
  <c r="H140" i="11"/>
  <c r="K140" i="11" s="1"/>
  <c r="L139" i="11"/>
  <c r="K139" i="11"/>
  <c r="L138" i="11"/>
  <c r="K138" i="11"/>
  <c r="L137" i="11"/>
  <c r="K137" i="11"/>
  <c r="L136" i="11"/>
  <c r="K136" i="11"/>
  <c r="L135" i="11"/>
  <c r="K135" i="11"/>
  <c r="L134" i="11"/>
  <c r="K134" i="11"/>
  <c r="L133" i="11"/>
  <c r="K133" i="11"/>
  <c r="L132" i="11"/>
  <c r="K132" i="11"/>
  <c r="L131" i="11"/>
  <c r="J131" i="11"/>
  <c r="I131" i="11"/>
  <c r="H131" i="11"/>
  <c r="L130" i="11"/>
  <c r="K130" i="11"/>
  <c r="L129" i="11"/>
  <c r="K129" i="11"/>
  <c r="L128" i="11"/>
  <c r="K128" i="11"/>
  <c r="L127" i="11"/>
  <c r="K127" i="11"/>
  <c r="J126" i="11"/>
  <c r="I126" i="11"/>
  <c r="H126" i="11"/>
  <c r="L125" i="11"/>
  <c r="K125" i="11"/>
  <c r="L124" i="11"/>
  <c r="K124" i="11"/>
  <c r="L123" i="11"/>
  <c r="K123" i="11"/>
  <c r="L122" i="11"/>
  <c r="K122" i="11"/>
  <c r="J121" i="11"/>
  <c r="I121" i="11"/>
  <c r="H121" i="11"/>
  <c r="L119" i="11"/>
  <c r="K119" i="11"/>
  <c r="L118" i="11"/>
  <c r="K118" i="11"/>
  <c r="L117" i="11"/>
  <c r="K117" i="11"/>
  <c r="L116" i="11"/>
  <c r="K116" i="11"/>
  <c r="K115" i="11"/>
  <c r="J115" i="11"/>
  <c r="I115" i="11"/>
  <c r="L115" i="11" s="1"/>
  <c r="H115" i="11"/>
  <c r="L114" i="11"/>
  <c r="K114" i="11"/>
  <c r="L113" i="11"/>
  <c r="K113" i="11"/>
  <c r="L112" i="11"/>
  <c r="K112" i="11"/>
  <c r="L111" i="11"/>
  <c r="K111" i="11"/>
  <c r="L110" i="11"/>
  <c r="J110" i="11"/>
  <c r="K110" i="11" s="1"/>
  <c r="I110" i="11"/>
  <c r="H110" i="11"/>
  <c r="L109" i="11"/>
  <c r="K109" i="11"/>
  <c r="L108" i="11"/>
  <c r="K108" i="11"/>
  <c r="L107" i="11"/>
  <c r="K107" i="11"/>
  <c r="L106" i="11"/>
  <c r="K106" i="11"/>
  <c r="K105" i="11"/>
  <c r="J105" i="11"/>
  <c r="I105" i="11"/>
  <c r="I104" i="11" s="1"/>
  <c r="H105" i="11"/>
  <c r="L104" i="11"/>
  <c r="J104" i="11"/>
  <c r="K104" i="11" s="1"/>
  <c r="H104" i="11"/>
  <c r="L103" i="11"/>
  <c r="K103" i="11"/>
  <c r="L102" i="11"/>
  <c r="K102" i="11"/>
  <c r="L101" i="11"/>
  <c r="K101" i="11"/>
  <c r="L100" i="11"/>
  <c r="K100" i="11"/>
  <c r="L99" i="11"/>
  <c r="K99" i="11"/>
  <c r="L98" i="11"/>
  <c r="K98" i="11"/>
  <c r="L97" i="11"/>
  <c r="K97" i="11"/>
  <c r="L96" i="11"/>
  <c r="K96" i="11"/>
  <c r="L95" i="11"/>
  <c r="J95" i="11"/>
  <c r="I95" i="11"/>
  <c r="H95" i="11"/>
  <c r="K95" i="11" s="1"/>
  <c r="L94" i="11"/>
  <c r="K94" i="11"/>
  <c r="L93" i="11"/>
  <c r="K93" i="11"/>
  <c r="J92" i="11"/>
  <c r="I92" i="11"/>
  <c r="H92" i="11"/>
  <c r="L91" i="11"/>
  <c r="K91" i="11"/>
  <c r="L90" i="11"/>
  <c r="K90" i="11"/>
  <c r="L89" i="11"/>
  <c r="K89" i="11"/>
  <c r="L88" i="11"/>
  <c r="K88" i="11"/>
  <c r="L87" i="11"/>
  <c r="K87" i="11"/>
  <c r="K86" i="11"/>
  <c r="J86" i="11"/>
  <c r="I86" i="11"/>
  <c r="L86" i="11" s="1"/>
  <c r="H86" i="11"/>
  <c r="L85" i="11"/>
  <c r="K85" i="11"/>
  <c r="L84" i="11"/>
  <c r="K84" i="11"/>
  <c r="L83" i="11"/>
  <c r="K83" i="11"/>
  <c r="J82" i="11"/>
  <c r="I82" i="11"/>
  <c r="H82" i="11"/>
  <c r="L81" i="11"/>
  <c r="K81" i="11"/>
  <c r="L80" i="11"/>
  <c r="K80" i="11"/>
  <c r="L79" i="11"/>
  <c r="K79" i="11"/>
  <c r="J78" i="11"/>
  <c r="I78" i="11"/>
  <c r="H78" i="11"/>
  <c r="L77" i="11"/>
  <c r="K77" i="11"/>
  <c r="L76" i="11"/>
  <c r="K76" i="11"/>
  <c r="L75" i="11"/>
  <c r="K75" i="11"/>
  <c r="J74" i="11"/>
  <c r="I74" i="11"/>
  <c r="I46" i="11" s="1"/>
  <c r="H74" i="11"/>
  <c r="L73" i="11"/>
  <c r="K73" i="11"/>
  <c r="L72" i="11"/>
  <c r="K72" i="11"/>
  <c r="L71" i="11"/>
  <c r="K71" i="11"/>
  <c r="L70" i="11"/>
  <c r="K70" i="11"/>
  <c r="L69" i="11"/>
  <c r="K69" i="11"/>
  <c r="L68" i="11"/>
  <c r="K68" i="11"/>
  <c r="J68" i="11"/>
  <c r="I68" i="11"/>
  <c r="H68" i="11"/>
  <c r="L67" i="11"/>
  <c r="K67" i="11"/>
  <c r="L66" i="11"/>
  <c r="K66" i="11"/>
  <c r="L65" i="11"/>
  <c r="K65" i="11"/>
  <c r="L64" i="11"/>
  <c r="K64" i="11"/>
  <c r="L63" i="11"/>
  <c r="J63" i="11"/>
  <c r="I63" i="11"/>
  <c r="H63" i="11"/>
  <c r="L62" i="11"/>
  <c r="K62" i="11"/>
  <c r="L61" i="11"/>
  <c r="K61" i="11"/>
  <c r="L60" i="11"/>
  <c r="K60" i="11"/>
  <c r="L59" i="11"/>
  <c r="K59" i="11"/>
  <c r="L58" i="11"/>
  <c r="K58" i="11"/>
  <c r="L57" i="11"/>
  <c r="K57" i="11"/>
  <c r="L56" i="11"/>
  <c r="K56" i="11"/>
  <c r="L55" i="11"/>
  <c r="K55" i="11"/>
  <c r="L54" i="11"/>
  <c r="K54" i="11"/>
  <c r="L53" i="11"/>
  <c r="K53" i="11"/>
  <c r="L52" i="11"/>
  <c r="K52" i="11"/>
  <c r="F52" i="11"/>
  <c r="E52" i="11"/>
  <c r="L51" i="11"/>
  <c r="K51" i="11"/>
  <c r="F51" i="11"/>
  <c r="E51" i="11"/>
  <c r="K50" i="11"/>
  <c r="J50" i="11"/>
  <c r="L50" i="11" s="1"/>
  <c r="D50" i="11"/>
  <c r="D34" i="11" s="1"/>
  <c r="C50" i="11"/>
  <c r="B50" i="11"/>
  <c r="L49" i="11"/>
  <c r="K49" i="11"/>
  <c r="F49" i="11"/>
  <c r="E49" i="11"/>
  <c r="J48" i="11"/>
  <c r="F48" i="11"/>
  <c r="E48" i="11"/>
  <c r="I47" i="11"/>
  <c r="H47" i="11"/>
  <c r="F47" i="11"/>
  <c r="E47" i="11"/>
  <c r="D46" i="11"/>
  <c r="F46" i="11" s="1"/>
  <c r="C46" i="11"/>
  <c r="B46" i="11"/>
  <c r="L45" i="11"/>
  <c r="K45" i="11"/>
  <c r="F45" i="11"/>
  <c r="E45" i="11"/>
  <c r="L44" i="11"/>
  <c r="K44" i="11"/>
  <c r="F44" i="11"/>
  <c r="E44" i="11"/>
  <c r="L43" i="11"/>
  <c r="K43" i="11"/>
  <c r="F43" i="11"/>
  <c r="E43" i="11"/>
  <c r="L42" i="11"/>
  <c r="K42" i="11"/>
  <c r="F42" i="11"/>
  <c r="E42" i="11"/>
  <c r="L41" i="11"/>
  <c r="K41" i="11"/>
  <c r="J41" i="11"/>
  <c r="I41" i="11"/>
  <c r="H41" i="11"/>
  <c r="F41" i="11"/>
  <c r="E41" i="11"/>
  <c r="L40" i="11"/>
  <c r="K40" i="11"/>
  <c r="F40" i="11"/>
  <c r="E40" i="11"/>
  <c r="L39" i="11"/>
  <c r="K39" i="11"/>
  <c r="F39" i="11"/>
  <c r="E39" i="11"/>
  <c r="L38" i="11"/>
  <c r="K38" i="11"/>
  <c r="F38" i="11"/>
  <c r="E38" i="11"/>
  <c r="L37" i="11"/>
  <c r="K37" i="11"/>
  <c r="F37" i="11"/>
  <c r="D37" i="11"/>
  <c r="C37" i="11"/>
  <c r="C34" i="11" s="1"/>
  <c r="B37" i="11"/>
  <c r="J36" i="11"/>
  <c r="I36" i="11"/>
  <c r="I35" i="11" s="1"/>
  <c r="H36" i="11"/>
  <c r="F36" i="11"/>
  <c r="E36" i="11"/>
  <c r="H35" i="11"/>
  <c r="F35" i="11"/>
  <c r="E35" i="11"/>
  <c r="L34" i="11"/>
  <c r="K34" i="11"/>
  <c r="L33" i="11"/>
  <c r="K33" i="11"/>
  <c r="F33" i="11"/>
  <c r="E33" i="11"/>
  <c r="K32" i="11"/>
  <c r="J32" i="11"/>
  <c r="L32" i="11" s="1"/>
  <c r="I32" i="11"/>
  <c r="H32" i="11"/>
  <c r="F32" i="11"/>
  <c r="E32" i="11"/>
  <c r="L31" i="11"/>
  <c r="K31" i="11"/>
  <c r="F31" i="11"/>
  <c r="E31" i="11"/>
  <c r="L30" i="11"/>
  <c r="K30" i="11"/>
  <c r="F30" i="11"/>
  <c r="E30" i="11"/>
  <c r="L29" i="11"/>
  <c r="K29" i="11"/>
  <c r="F29" i="11"/>
  <c r="E29" i="11"/>
  <c r="J28" i="11"/>
  <c r="I28" i="11"/>
  <c r="H28" i="11"/>
  <c r="H23" i="11" s="1"/>
  <c r="F28" i="11"/>
  <c r="E28" i="11"/>
  <c r="L27" i="11"/>
  <c r="K27" i="11"/>
  <c r="D27" i="11"/>
  <c r="C27" i="11"/>
  <c r="C249" i="11" s="1"/>
  <c r="B27" i="11"/>
  <c r="L26" i="11"/>
  <c r="K26" i="11"/>
  <c r="F26" i="11"/>
  <c r="D26" i="11"/>
  <c r="E26" i="11" s="1"/>
  <c r="L25" i="11"/>
  <c r="K25" i="11"/>
  <c r="F25" i="11"/>
  <c r="E25" i="11"/>
  <c r="K24" i="11"/>
  <c r="J24" i="11"/>
  <c r="I24" i="11"/>
  <c r="H24" i="11"/>
  <c r="F24" i="11"/>
  <c r="E24" i="11"/>
  <c r="F23" i="11"/>
  <c r="E23" i="11"/>
  <c r="L22" i="11"/>
  <c r="K22" i="11"/>
  <c r="F22" i="11"/>
  <c r="E22" i="11"/>
  <c r="L21" i="11"/>
  <c r="K21" i="11"/>
  <c r="F21" i="11"/>
  <c r="E21" i="11"/>
  <c r="J20" i="11"/>
  <c r="I20" i="11"/>
  <c r="H20" i="11"/>
  <c r="F20" i="11"/>
  <c r="E20" i="11"/>
  <c r="L19" i="11"/>
  <c r="K19" i="11"/>
  <c r="E19" i="11"/>
  <c r="D19" i="11"/>
  <c r="F19" i="11" s="1"/>
  <c r="C19" i="11"/>
  <c r="B19" i="11"/>
  <c r="L18" i="11"/>
  <c r="K18" i="11"/>
  <c r="F18" i="11"/>
  <c r="E18" i="11"/>
  <c r="L17" i="11"/>
  <c r="K17" i="11"/>
  <c r="F17" i="11"/>
  <c r="E17" i="11"/>
  <c r="L16" i="11"/>
  <c r="K16" i="11"/>
  <c r="F16" i="11"/>
  <c r="E16" i="11"/>
  <c r="L15" i="11"/>
  <c r="K15" i="11"/>
  <c r="F15" i="11"/>
  <c r="E15" i="11"/>
  <c r="L14" i="11"/>
  <c r="J14" i="11"/>
  <c r="I14" i="11"/>
  <c r="H14" i="11"/>
  <c r="K14" i="11" s="1"/>
  <c r="F14" i="11"/>
  <c r="E14" i="11"/>
  <c r="L13" i="11"/>
  <c r="K13" i="11"/>
  <c r="F13" i="11"/>
  <c r="D13" i="11"/>
  <c r="E13" i="11" s="1"/>
  <c r="L12" i="11"/>
  <c r="K12" i="11"/>
  <c r="E12" i="11"/>
  <c r="D12" i="11"/>
  <c r="C12" i="11"/>
  <c r="B12" i="11"/>
  <c r="L11" i="11"/>
  <c r="K11" i="11"/>
  <c r="F11" i="11"/>
  <c r="E11" i="11"/>
  <c r="L10" i="11"/>
  <c r="K10" i="11"/>
  <c r="F10" i="11"/>
  <c r="E10" i="11"/>
  <c r="L9" i="11"/>
  <c r="K9" i="11"/>
  <c r="F9" i="11"/>
  <c r="E9" i="11"/>
  <c r="J8" i="11"/>
  <c r="I8" i="11"/>
  <c r="H8" i="11"/>
  <c r="H7" i="11" s="1"/>
  <c r="F8" i="11"/>
  <c r="E8" i="11"/>
  <c r="J7" i="11"/>
  <c r="F7" i="11"/>
  <c r="E7" i="11"/>
  <c r="E11" i="53"/>
  <c r="D11" i="53"/>
  <c r="G11" i="53" s="1"/>
  <c r="G10" i="53"/>
  <c r="F10" i="53"/>
  <c r="G9" i="53"/>
  <c r="F9" i="53"/>
  <c r="G8" i="53"/>
  <c r="F8" i="53"/>
  <c r="G7" i="53"/>
  <c r="E7" i="53"/>
  <c r="D7" i="53"/>
  <c r="C7" i="53"/>
  <c r="G6" i="53"/>
  <c r="F6" i="53"/>
  <c r="B136" i="24"/>
  <c r="B136" i="27" s="1"/>
  <c r="B135" i="24"/>
  <c r="B134" i="24"/>
  <c r="B133" i="24"/>
  <c r="B132" i="24"/>
  <c r="B132" i="27" s="1"/>
  <c r="B131" i="24"/>
  <c r="B130" i="24"/>
  <c r="B129" i="24"/>
  <c r="W128" i="24"/>
  <c r="W126" i="24" s="1"/>
  <c r="V128" i="24"/>
  <c r="U128" i="24"/>
  <c r="T128" i="24"/>
  <c r="S128" i="24"/>
  <c r="S126" i="24" s="1"/>
  <c r="R128" i="24"/>
  <c r="Q128" i="24"/>
  <c r="Q126" i="24" s="1"/>
  <c r="P128" i="24"/>
  <c r="O128" i="24"/>
  <c r="O126" i="24" s="1"/>
  <c r="N128" i="24"/>
  <c r="M128" i="24"/>
  <c r="L128" i="24"/>
  <c r="K128" i="24"/>
  <c r="K126" i="24" s="1"/>
  <c r="J128" i="24"/>
  <c r="I128" i="24"/>
  <c r="H128" i="24"/>
  <c r="G128" i="24"/>
  <c r="G126" i="24" s="1"/>
  <c r="F128" i="24"/>
  <c r="E128" i="24"/>
  <c r="D128" i="24"/>
  <c r="C128" i="24"/>
  <c r="B127" i="24"/>
  <c r="B127" i="27" s="1"/>
  <c r="V126" i="24"/>
  <c r="U126" i="24"/>
  <c r="T126" i="24"/>
  <c r="R126" i="24"/>
  <c r="P126" i="24"/>
  <c r="N126" i="24"/>
  <c r="M126" i="24"/>
  <c r="L126" i="24"/>
  <c r="J126" i="24"/>
  <c r="I126" i="24"/>
  <c r="H126" i="24"/>
  <c r="F126" i="24"/>
  <c r="E126" i="24"/>
  <c r="D126" i="24"/>
  <c r="B125" i="24"/>
  <c r="B124" i="24"/>
  <c r="B123" i="24"/>
  <c r="B122" i="24"/>
  <c r="B121" i="24"/>
  <c r="B120" i="24"/>
  <c r="B119" i="24"/>
  <c r="B118" i="24"/>
  <c r="W117" i="24"/>
  <c r="W115" i="24" s="1"/>
  <c r="V117" i="24"/>
  <c r="U117" i="24"/>
  <c r="T117" i="24"/>
  <c r="S117" i="24"/>
  <c r="S115" i="24" s="1"/>
  <c r="R117" i="24"/>
  <c r="Q117" i="24"/>
  <c r="P117" i="24"/>
  <c r="O117" i="24"/>
  <c r="O115" i="24" s="1"/>
  <c r="N117" i="24"/>
  <c r="M117" i="24"/>
  <c r="M115" i="24" s="1"/>
  <c r="L117" i="24"/>
  <c r="K117" i="24"/>
  <c r="K115" i="24" s="1"/>
  <c r="J117" i="24"/>
  <c r="I117" i="24"/>
  <c r="I115" i="24" s="1"/>
  <c r="H117" i="24"/>
  <c r="G117" i="24"/>
  <c r="G115" i="24" s="1"/>
  <c r="F117" i="24"/>
  <c r="E117" i="24"/>
  <c r="D117" i="24"/>
  <c r="C117" i="24"/>
  <c r="B116" i="24"/>
  <c r="V115" i="24"/>
  <c r="U115" i="24"/>
  <c r="T115" i="24"/>
  <c r="R115" i="24"/>
  <c r="Q115" i="24"/>
  <c r="P115" i="24"/>
  <c r="N115" i="24"/>
  <c r="L115" i="24"/>
  <c r="J115" i="24"/>
  <c r="H115" i="24"/>
  <c r="F115" i="24"/>
  <c r="E115" i="24"/>
  <c r="D115" i="24"/>
  <c r="B114" i="24"/>
  <c r="B113" i="24"/>
  <c r="B112" i="24"/>
  <c r="B111" i="24"/>
  <c r="B111" i="27" s="1"/>
  <c r="B110" i="24"/>
  <c r="B109" i="24"/>
  <c r="B108" i="24"/>
  <c r="B107" i="24"/>
  <c r="B107" i="27" s="1"/>
  <c r="W106" i="24"/>
  <c r="W104" i="24" s="1"/>
  <c r="V106" i="24"/>
  <c r="U106" i="24"/>
  <c r="T106" i="24"/>
  <c r="T104" i="24" s="1"/>
  <c r="S106" i="24"/>
  <c r="R106" i="24"/>
  <c r="Q106" i="24"/>
  <c r="P106" i="24"/>
  <c r="P104" i="24" s="1"/>
  <c r="O106" i="24"/>
  <c r="N106" i="24"/>
  <c r="M106" i="24"/>
  <c r="L106" i="24"/>
  <c r="L104" i="24" s="1"/>
  <c r="K106" i="24"/>
  <c r="J106" i="24"/>
  <c r="I106" i="24"/>
  <c r="H106" i="24"/>
  <c r="H104" i="24" s="1"/>
  <c r="G106" i="24"/>
  <c r="G104" i="24" s="1"/>
  <c r="F106" i="24"/>
  <c r="E106" i="24"/>
  <c r="D106" i="24"/>
  <c r="D104" i="24" s="1"/>
  <c r="C106" i="24"/>
  <c r="B105" i="24"/>
  <c r="V104" i="24"/>
  <c r="U104" i="24"/>
  <c r="S104" i="24"/>
  <c r="R104" i="24"/>
  <c r="Q104" i="24"/>
  <c r="O104" i="24"/>
  <c r="N104" i="24"/>
  <c r="M104" i="24"/>
  <c r="K104" i="24"/>
  <c r="J104" i="24"/>
  <c r="I104" i="24"/>
  <c r="F104" i="24"/>
  <c r="E104" i="24"/>
  <c r="C104" i="24"/>
  <c r="B103" i="24"/>
  <c r="B102" i="24"/>
  <c r="B101" i="24"/>
  <c r="B100" i="24"/>
  <c r="B99" i="24"/>
  <c r="B98" i="24"/>
  <c r="B98" i="27" s="1"/>
  <c r="B97" i="24"/>
  <c r="W96" i="24"/>
  <c r="V96" i="24"/>
  <c r="U96" i="24"/>
  <c r="U94" i="24" s="1"/>
  <c r="T96" i="24"/>
  <c r="S96" i="24"/>
  <c r="R96" i="24"/>
  <c r="Q96" i="24"/>
  <c r="Q94" i="24" s="1"/>
  <c r="P96" i="24"/>
  <c r="O96" i="24"/>
  <c r="N96" i="24"/>
  <c r="M96" i="24"/>
  <c r="M94" i="24" s="1"/>
  <c r="L96" i="24"/>
  <c r="K96" i="24"/>
  <c r="J96" i="24"/>
  <c r="I96" i="24"/>
  <c r="I94" i="24" s="1"/>
  <c r="H96" i="24"/>
  <c r="G96" i="24"/>
  <c r="F96" i="24"/>
  <c r="E96" i="24"/>
  <c r="D96" i="24"/>
  <c r="C96" i="24"/>
  <c r="B95" i="24"/>
  <c r="W94" i="24"/>
  <c r="V94" i="24"/>
  <c r="T94" i="24"/>
  <c r="S94" i="24"/>
  <c r="R94" i="24"/>
  <c r="P94" i="24"/>
  <c r="O94" i="24"/>
  <c r="N94" i="24"/>
  <c r="L94" i="24"/>
  <c r="K94" i="24"/>
  <c r="J94" i="24"/>
  <c r="H94" i="24"/>
  <c r="G94" i="24"/>
  <c r="F94" i="24"/>
  <c r="D94" i="24"/>
  <c r="C94" i="24"/>
  <c r="B93" i="24"/>
  <c r="B92" i="24"/>
  <c r="B91" i="24"/>
  <c r="B90" i="24"/>
  <c r="B90" i="27" s="1"/>
  <c r="B89" i="24"/>
  <c r="B88" i="24"/>
  <c r="B87" i="24"/>
  <c r="B86" i="24"/>
  <c r="B86" i="27" s="1"/>
  <c r="B85" i="24"/>
  <c r="W84" i="24"/>
  <c r="V84" i="24"/>
  <c r="U84" i="24"/>
  <c r="U82" i="24" s="1"/>
  <c r="T84" i="24"/>
  <c r="S84" i="24"/>
  <c r="R84" i="24"/>
  <c r="Q84" i="24"/>
  <c r="Q82" i="24" s="1"/>
  <c r="P84" i="24"/>
  <c r="O84" i="24"/>
  <c r="N84" i="24"/>
  <c r="M84" i="24"/>
  <c r="M82" i="24" s="1"/>
  <c r="L84" i="24"/>
  <c r="K84" i="24"/>
  <c r="J84" i="24"/>
  <c r="I84" i="24"/>
  <c r="I82" i="24" s="1"/>
  <c r="H84" i="24"/>
  <c r="G84" i="24"/>
  <c r="F84" i="24"/>
  <c r="E84" i="24"/>
  <c r="E82" i="24" s="1"/>
  <c r="D84" i="24"/>
  <c r="C84" i="24"/>
  <c r="B83" i="24"/>
  <c r="W82" i="24"/>
  <c r="V82" i="24"/>
  <c r="T82" i="24"/>
  <c r="S82" i="24"/>
  <c r="R82" i="24"/>
  <c r="P82" i="24"/>
  <c r="O82" i="24"/>
  <c r="N82" i="24"/>
  <c r="L82" i="24"/>
  <c r="K82" i="24"/>
  <c r="J82" i="24"/>
  <c r="H82" i="24"/>
  <c r="G82" i="24"/>
  <c r="F82" i="24"/>
  <c r="D82" i="24"/>
  <c r="C82" i="24"/>
  <c r="B81" i="24"/>
  <c r="B80" i="24"/>
  <c r="B79" i="24"/>
  <c r="B78" i="24"/>
  <c r="B77" i="24"/>
  <c r="B76" i="24"/>
  <c r="B75" i="24"/>
  <c r="W74" i="24"/>
  <c r="V74" i="24"/>
  <c r="U74" i="24"/>
  <c r="T74" i="24"/>
  <c r="T72" i="24" s="1"/>
  <c r="S74" i="24"/>
  <c r="R74" i="24"/>
  <c r="Q74" i="24"/>
  <c r="P74" i="24"/>
  <c r="P72" i="24" s="1"/>
  <c r="O74" i="24"/>
  <c r="N74" i="24"/>
  <c r="M74" i="24"/>
  <c r="L74" i="24"/>
  <c r="L72" i="24" s="1"/>
  <c r="K74" i="24"/>
  <c r="J74" i="24"/>
  <c r="I74" i="24"/>
  <c r="H74" i="24"/>
  <c r="H72" i="24" s="1"/>
  <c r="G74" i="24"/>
  <c r="F74" i="24"/>
  <c r="E74" i="24"/>
  <c r="D74" i="24"/>
  <c r="B74" i="24" s="1"/>
  <c r="C74" i="24"/>
  <c r="B73" i="24"/>
  <c r="W72" i="24"/>
  <c r="V72" i="24"/>
  <c r="U72" i="24"/>
  <c r="S72" i="24"/>
  <c r="R72" i="24"/>
  <c r="Q72" i="24"/>
  <c r="O72" i="24"/>
  <c r="N72" i="24"/>
  <c r="M72" i="24"/>
  <c r="K72" i="24"/>
  <c r="J72" i="24"/>
  <c r="I72" i="24"/>
  <c r="G72" i="24"/>
  <c r="F72" i="24"/>
  <c r="E72" i="24"/>
  <c r="C72" i="24"/>
  <c r="B71" i="24"/>
  <c r="B70" i="24"/>
  <c r="B69" i="24"/>
  <c r="B68" i="24"/>
  <c r="W67" i="24"/>
  <c r="V67" i="24"/>
  <c r="V65" i="24" s="1"/>
  <c r="U67" i="24"/>
  <c r="T67" i="24"/>
  <c r="S67" i="24"/>
  <c r="R67" i="24"/>
  <c r="R65" i="24" s="1"/>
  <c r="Q67" i="24"/>
  <c r="P67" i="24"/>
  <c r="O67" i="24"/>
  <c r="N67" i="24"/>
  <c r="N65" i="24" s="1"/>
  <c r="M67" i="24"/>
  <c r="L67" i="24"/>
  <c r="K67" i="24"/>
  <c r="J67" i="24"/>
  <c r="J65" i="24" s="1"/>
  <c r="I67" i="24"/>
  <c r="H67" i="24"/>
  <c r="G67" i="24"/>
  <c r="F67" i="24"/>
  <c r="F65" i="24" s="1"/>
  <c r="E67" i="24"/>
  <c r="D67" i="24"/>
  <c r="C67" i="24"/>
  <c r="B67" i="24"/>
  <c r="B66" i="24"/>
  <c r="W65" i="24"/>
  <c r="U65" i="24"/>
  <c r="T65" i="24"/>
  <c r="S65" i="24"/>
  <c r="Q65" i="24"/>
  <c r="P65" i="24"/>
  <c r="O65" i="24"/>
  <c r="M65" i="24"/>
  <c r="L65" i="24"/>
  <c r="K65" i="24"/>
  <c r="I65" i="24"/>
  <c r="H65" i="24"/>
  <c r="G65" i="24"/>
  <c r="E65" i="24"/>
  <c r="D65" i="24"/>
  <c r="C65" i="24"/>
  <c r="B64" i="24"/>
  <c r="B63" i="24"/>
  <c r="B62" i="24"/>
  <c r="B62" i="27" s="1"/>
  <c r="B61" i="24"/>
  <c r="B60" i="24"/>
  <c r="B59" i="24"/>
  <c r="W58" i="24"/>
  <c r="W56" i="24" s="1"/>
  <c r="V58" i="24"/>
  <c r="U58" i="24"/>
  <c r="T58" i="24"/>
  <c r="S58" i="24"/>
  <c r="S56" i="24" s="1"/>
  <c r="R58" i="24"/>
  <c r="Q58" i="24"/>
  <c r="P58" i="24"/>
  <c r="O58" i="24"/>
  <c r="O56" i="24" s="1"/>
  <c r="N58" i="24"/>
  <c r="M58" i="24"/>
  <c r="L58" i="24"/>
  <c r="K58" i="24"/>
  <c r="K56" i="24" s="1"/>
  <c r="J58" i="24"/>
  <c r="I58" i="24"/>
  <c r="H58" i="24"/>
  <c r="G58" i="24"/>
  <c r="G56" i="24" s="1"/>
  <c r="F58" i="24"/>
  <c r="E58" i="24"/>
  <c r="D58" i="24"/>
  <c r="C58" i="24"/>
  <c r="B58" i="24" s="1"/>
  <c r="B57" i="24"/>
  <c r="V56" i="24"/>
  <c r="U56" i="24"/>
  <c r="T56" i="24"/>
  <c r="R56" i="24"/>
  <c r="Q56" i="24"/>
  <c r="P56" i="24"/>
  <c r="N56" i="24"/>
  <c r="M56" i="24"/>
  <c r="L56" i="24"/>
  <c r="J56" i="24"/>
  <c r="I56" i="24"/>
  <c r="H56" i="24"/>
  <c r="F56" i="24"/>
  <c r="E56" i="24"/>
  <c r="D56" i="24"/>
  <c r="B55" i="24"/>
  <c r="B54" i="24"/>
  <c r="B53" i="24"/>
  <c r="B52" i="24"/>
  <c r="B52" i="27" s="1"/>
  <c r="B51" i="24"/>
  <c r="B50" i="24"/>
  <c r="B49" i="24"/>
  <c r="W48" i="24"/>
  <c r="W46" i="24" s="1"/>
  <c r="V48" i="24"/>
  <c r="U48" i="24"/>
  <c r="T48" i="24"/>
  <c r="T46" i="24" s="1"/>
  <c r="S48" i="24"/>
  <c r="S46" i="24" s="1"/>
  <c r="R48" i="24"/>
  <c r="Q48" i="24"/>
  <c r="P48" i="24"/>
  <c r="P46" i="24" s="1"/>
  <c r="O48" i="24"/>
  <c r="O46" i="24" s="1"/>
  <c r="O8" i="24" s="1"/>
  <c r="O6" i="24" s="1"/>
  <c r="O137" i="24" s="1"/>
  <c r="N48" i="24"/>
  <c r="M48" i="24"/>
  <c r="L48" i="24"/>
  <c r="L46" i="24" s="1"/>
  <c r="K48" i="24"/>
  <c r="K46" i="24" s="1"/>
  <c r="K8" i="24" s="1"/>
  <c r="K6" i="24" s="1"/>
  <c r="K137" i="24" s="1"/>
  <c r="J48" i="24"/>
  <c r="I48" i="24"/>
  <c r="H48" i="24"/>
  <c r="H46" i="24" s="1"/>
  <c r="G48" i="24"/>
  <c r="G46" i="24" s="1"/>
  <c r="F48" i="24"/>
  <c r="E48" i="24"/>
  <c r="D48" i="24"/>
  <c r="D46" i="24" s="1"/>
  <c r="C48" i="24"/>
  <c r="B47" i="24"/>
  <c r="V46" i="24"/>
  <c r="U46" i="24"/>
  <c r="R46" i="24"/>
  <c r="Q46" i="24"/>
  <c r="N46" i="24"/>
  <c r="M46" i="24"/>
  <c r="J46" i="24"/>
  <c r="I46" i="24"/>
  <c r="F46" i="24"/>
  <c r="E46" i="24"/>
  <c r="B45" i="24"/>
  <c r="B45" i="27" s="1"/>
  <c r="B44" i="24"/>
  <c r="B43" i="24"/>
  <c r="B42" i="24"/>
  <c r="B41" i="24"/>
  <c r="B40" i="24"/>
  <c r="B39" i="24"/>
  <c r="W38" i="24"/>
  <c r="V38" i="24"/>
  <c r="V36" i="24" s="1"/>
  <c r="U38" i="24"/>
  <c r="U36" i="24" s="1"/>
  <c r="T38" i="24"/>
  <c r="S38" i="24"/>
  <c r="R38" i="24"/>
  <c r="R36" i="24" s="1"/>
  <c r="Q38" i="24"/>
  <c r="Q36" i="24" s="1"/>
  <c r="P38" i="24"/>
  <c r="O38" i="24"/>
  <c r="N38" i="24"/>
  <c r="N36" i="24" s="1"/>
  <c r="M38" i="24"/>
  <c r="L38" i="24"/>
  <c r="K38" i="24"/>
  <c r="J38" i="24"/>
  <c r="J36" i="24" s="1"/>
  <c r="I38" i="24"/>
  <c r="H38" i="24"/>
  <c r="G38" i="24"/>
  <c r="F38" i="24"/>
  <c r="F36" i="24" s="1"/>
  <c r="E38" i="24"/>
  <c r="E36" i="24" s="1"/>
  <c r="D38" i="24"/>
  <c r="C38" i="24"/>
  <c r="B38" i="24"/>
  <c r="B37" i="24"/>
  <c r="W36" i="24"/>
  <c r="T36" i="24"/>
  <c r="S36" i="24"/>
  <c r="P36" i="24"/>
  <c r="O36" i="24"/>
  <c r="M36" i="24"/>
  <c r="L36" i="24"/>
  <c r="K36" i="24"/>
  <c r="I36" i="24"/>
  <c r="H36" i="24"/>
  <c r="G36" i="24"/>
  <c r="D36" i="24"/>
  <c r="C36" i="24"/>
  <c r="B35" i="24"/>
  <c r="B34" i="24"/>
  <c r="B33" i="24"/>
  <c r="B32" i="24"/>
  <c r="B31" i="24"/>
  <c r="W30" i="24"/>
  <c r="V30" i="24"/>
  <c r="U30" i="24"/>
  <c r="T30" i="24"/>
  <c r="T28" i="24" s="1"/>
  <c r="S30" i="24"/>
  <c r="R30" i="24"/>
  <c r="Q30" i="24"/>
  <c r="P30" i="24"/>
  <c r="P28" i="24" s="1"/>
  <c r="O30" i="24"/>
  <c r="N30" i="24"/>
  <c r="M30" i="24"/>
  <c r="L30" i="24"/>
  <c r="L28" i="24" s="1"/>
  <c r="K30" i="24"/>
  <c r="J30" i="24"/>
  <c r="I30" i="24"/>
  <c r="H30" i="24"/>
  <c r="H28" i="24" s="1"/>
  <c r="G30" i="24"/>
  <c r="F30" i="24"/>
  <c r="E30" i="24"/>
  <c r="D30" i="24"/>
  <c r="D28" i="24" s="1"/>
  <c r="C30" i="24"/>
  <c r="B29" i="24"/>
  <c r="W28" i="24"/>
  <c r="V28" i="24"/>
  <c r="U28" i="24"/>
  <c r="S28" i="24"/>
  <c r="R28" i="24"/>
  <c r="Q28" i="24"/>
  <c r="O28" i="24"/>
  <c r="N28" i="24"/>
  <c r="M28" i="24"/>
  <c r="K28" i="24"/>
  <c r="J28" i="24"/>
  <c r="I28" i="24"/>
  <c r="G28" i="24"/>
  <c r="F28" i="24"/>
  <c r="E28" i="24"/>
  <c r="C28" i="24"/>
  <c r="B28" i="24" s="1"/>
  <c r="X28" i="24" s="1"/>
  <c r="B27" i="24"/>
  <c r="B26" i="24"/>
  <c r="W25" i="24"/>
  <c r="V25" i="24"/>
  <c r="U25" i="24"/>
  <c r="T25" i="24"/>
  <c r="T23" i="24" s="1"/>
  <c r="S25" i="24"/>
  <c r="R25" i="24"/>
  <c r="Q25" i="24"/>
  <c r="P25" i="24"/>
  <c r="P23" i="24" s="1"/>
  <c r="O25" i="24"/>
  <c r="N25" i="24"/>
  <c r="M25" i="24"/>
  <c r="L25" i="24"/>
  <c r="L23" i="24" s="1"/>
  <c r="K25" i="24"/>
  <c r="J25" i="24"/>
  <c r="I25" i="24"/>
  <c r="H25" i="24"/>
  <c r="H23" i="24" s="1"/>
  <c r="G25" i="24"/>
  <c r="F25" i="24"/>
  <c r="E25" i="24"/>
  <c r="D25" i="24"/>
  <c r="D23" i="24" s="1"/>
  <c r="C25" i="24"/>
  <c r="B24" i="24"/>
  <c r="B24" i="27" s="1"/>
  <c r="W23" i="24"/>
  <c r="V23" i="24"/>
  <c r="U23" i="24"/>
  <c r="S23" i="24"/>
  <c r="R23" i="24"/>
  <c r="Q23" i="24"/>
  <c r="O23" i="24"/>
  <c r="N23" i="24"/>
  <c r="M23" i="24"/>
  <c r="K23" i="24"/>
  <c r="J23" i="24"/>
  <c r="I23" i="24"/>
  <c r="G23" i="24"/>
  <c r="F23" i="24"/>
  <c r="E23" i="24"/>
  <c r="C23" i="24"/>
  <c r="B22" i="24"/>
  <c r="W21" i="24"/>
  <c r="V21" i="24"/>
  <c r="V8" i="24" s="1"/>
  <c r="V6" i="24" s="1"/>
  <c r="V137" i="24" s="1"/>
  <c r="U21" i="24"/>
  <c r="T21" i="24"/>
  <c r="S21" i="24"/>
  <c r="R21" i="24"/>
  <c r="R8" i="24" s="1"/>
  <c r="R6" i="24" s="1"/>
  <c r="R137" i="24" s="1"/>
  <c r="Q21" i="24"/>
  <c r="P21" i="24"/>
  <c r="O21" i="24"/>
  <c r="N21" i="24"/>
  <c r="N8" i="24" s="1"/>
  <c r="N6" i="24" s="1"/>
  <c r="N137" i="24" s="1"/>
  <c r="M21" i="24"/>
  <c r="L21" i="24"/>
  <c r="K21" i="24"/>
  <c r="J21" i="24"/>
  <c r="J8" i="24" s="1"/>
  <c r="J6" i="24" s="1"/>
  <c r="J137" i="24" s="1"/>
  <c r="I21" i="24"/>
  <c r="H21" i="24"/>
  <c r="G21" i="24"/>
  <c r="F21" i="24"/>
  <c r="F8" i="24" s="1"/>
  <c r="F6" i="24" s="1"/>
  <c r="F137" i="24" s="1"/>
  <c r="E21" i="24"/>
  <c r="D21" i="24"/>
  <c r="C21" i="24"/>
  <c r="B21" i="24"/>
  <c r="X21" i="24" s="1"/>
  <c r="B20" i="24"/>
  <c r="B19" i="24"/>
  <c r="B18" i="24"/>
  <c r="B17" i="24"/>
  <c r="B17" i="27" s="1"/>
  <c r="B16" i="24"/>
  <c r="B15" i="24"/>
  <c r="B14" i="24"/>
  <c r="B13" i="24"/>
  <c r="B13" i="27" s="1"/>
  <c r="B12" i="24"/>
  <c r="W11" i="24"/>
  <c r="V11" i="24"/>
  <c r="U11" i="24"/>
  <c r="U9" i="24" s="1"/>
  <c r="U8" i="24" s="1"/>
  <c r="U6" i="24" s="1"/>
  <c r="U137" i="24" s="1"/>
  <c r="T11" i="24"/>
  <c r="S11" i="24"/>
  <c r="R11" i="24"/>
  <c r="Q11" i="24"/>
  <c r="Q9" i="24" s="1"/>
  <c r="Q8" i="24" s="1"/>
  <c r="Q6" i="24" s="1"/>
  <c r="Q137" i="24" s="1"/>
  <c r="P11" i="24"/>
  <c r="O11" i="24"/>
  <c r="N11" i="24"/>
  <c r="M11" i="24"/>
  <c r="M9" i="24" s="1"/>
  <c r="M8" i="24" s="1"/>
  <c r="M6" i="24" s="1"/>
  <c r="M137" i="24" s="1"/>
  <c r="L11" i="24"/>
  <c r="K11" i="24"/>
  <c r="J11" i="24"/>
  <c r="I11" i="24"/>
  <c r="I9" i="24" s="1"/>
  <c r="I8" i="24" s="1"/>
  <c r="I6" i="24" s="1"/>
  <c r="I137" i="24" s="1"/>
  <c r="H11" i="24"/>
  <c r="G11" i="24"/>
  <c r="F11" i="24"/>
  <c r="E11" i="24"/>
  <c r="E9" i="24" s="1"/>
  <c r="D11" i="24"/>
  <c r="C11" i="24"/>
  <c r="B10" i="24"/>
  <c r="W9" i="24"/>
  <c r="V9" i="24"/>
  <c r="T9" i="24"/>
  <c r="S9" i="24"/>
  <c r="R9" i="24"/>
  <c r="P9" i="24"/>
  <c r="P8" i="24" s="1"/>
  <c r="P6" i="24" s="1"/>
  <c r="P137" i="24" s="1"/>
  <c r="O9" i="24"/>
  <c r="N9" i="24"/>
  <c r="L9" i="24"/>
  <c r="L8" i="24" s="1"/>
  <c r="L6" i="24" s="1"/>
  <c r="L137" i="24" s="1"/>
  <c r="K9" i="24"/>
  <c r="J9" i="24"/>
  <c r="H9" i="24"/>
  <c r="H8" i="24" s="1"/>
  <c r="H6" i="24" s="1"/>
  <c r="H137" i="24" s="1"/>
  <c r="G9" i="24"/>
  <c r="F9" i="24"/>
  <c r="D9" i="24"/>
  <c r="C9" i="24"/>
  <c r="T8" i="24"/>
  <c r="T6" i="24" s="1"/>
  <c r="T137" i="24" s="1"/>
  <c r="B7" i="24"/>
  <c r="J137" i="27"/>
  <c r="C136" i="27"/>
  <c r="C135" i="27"/>
  <c r="B135" i="27" s="1"/>
  <c r="C134" i="27"/>
  <c r="B134" i="27"/>
  <c r="C133" i="27"/>
  <c r="B133" i="27" s="1"/>
  <c r="C132" i="27"/>
  <c r="C131" i="27"/>
  <c r="B131" i="27" s="1"/>
  <c r="C130" i="27"/>
  <c r="B130" i="27"/>
  <c r="C129" i="27"/>
  <c r="B129" i="27" s="1"/>
  <c r="AL128" i="27"/>
  <c r="AK128" i="27"/>
  <c r="AK126" i="27" s="1"/>
  <c r="AJ128" i="27"/>
  <c r="AJ126" i="27" s="1"/>
  <c r="AI128" i="27"/>
  <c r="AI126" i="27" s="1"/>
  <c r="AH128" i="27"/>
  <c r="AG128" i="27"/>
  <c r="AG126" i="27" s="1"/>
  <c r="AF128" i="27"/>
  <c r="AF126" i="27" s="1"/>
  <c r="AE128" i="27"/>
  <c r="AE126" i="27" s="1"/>
  <c r="AD128" i="27"/>
  <c r="AC128" i="27"/>
  <c r="AC126" i="27" s="1"/>
  <c r="AB128" i="27"/>
  <c r="AA128" i="27"/>
  <c r="Z128" i="27"/>
  <c r="Y128" i="27"/>
  <c r="Y126" i="27" s="1"/>
  <c r="X128" i="27"/>
  <c r="X126" i="27" s="1"/>
  <c r="W128" i="27"/>
  <c r="V128" i="27"/>
  <c r="U128" i="27"/>
  <c r="U126" i="27" s="1"/>
  <c r="T128" i="27"/>
  <c r="T126" i="27" s="1"/>
  <c r="S128" i="27"/>
  <c r="S126" i="27" s="1"/>
  <c r="R128" i="27"/>
  <c r="Q128" i="27"/>
  <c r="Q126" i="27" s="1"/>
  <c r="P128" i="27"/>
  <c r="P126" i="27" s="1"/>
  <c r="O128" i="27"/>
  <c r="O126" i="27" s="1"/>
  <c r="N128" i="27"/>
  <c r="M128" i="27"/>
  <c r="M126" i="27" s="1"/>
  <c r="L128" i="27"/>
  <c r="L126" i="27" s="1"/>
  <c r="K128" i="27"/>
  <c r="J128" i="27"/>
  <c r="I128" i="27"/>
  <c r="I126" i="27" s="1"/>
  <c r="H128" i="27"/>
  <c r="H126" i="27" s="1"/>
  <c r="G128" i="27"/>
  <c r="F128" i="27"/>
  <c r="E128" i="27"/>
  <c r="E126" i="27" s="1"/>
  <c r="D128" i="27"/>
  <c r="C127" i="27"/>
  <c r="AL126" i="27"/>
  <c r="AH126" i="27"/>
  <c r="AD126" i="27"/>
  <c r="AB126" i="27"/>
  <c r="AA126" i="27"/>
  <c r="Z126" i="27"/>
  <c r="W126" i="27"/>
  <c r="V126" i="27"/>
  <c r="R126" i="27"/>
  <c r="N126" i="27"/>
  <c r="K126" i="27"/>
  <c r="J126" i="27"/>
  <c r="G126" i="27"/>
  <c r="F126" i="27"/>
  <c r="C125" i="27"/>
  <c r="B125" i="27" s="1"/>
  <c r="C124" i="27"/>
  <c r="B124" i="27" s="1"/>
  <c r="C123" i="27"/>
  <c r="B123" i="27"/>
  <c r="C122" i="27"/>
  <c r="B122" i="27" s="1"/>
  <c r="C121" i="27"/>
  <c r="B121" i="27" s="1"/>
  <c r="C120" i="27"/>
  <c r="B120" i="27" s="1"/>
  <c r="C119" i="27"/>
  <c r="B119" i="27"/>
  <c r="C118" i="27"/>
  <c r="B118" i="27" s="1"/>
  <c r="AL117" i="27"/>
  <c r="AK117" i="27"/>
  <c r="AJ117" i="27"/>
  <c r="AJ115" i="27" s="1"/>
  <c r="AI117" i="27"/>
  <c r="AH117" i="27"/>
  <c r="AG117" i="27"/>
  <c r="AF117" i="27"/>
  <c r="AF115" i="27" s="1"/>
  <c r="AE117" i="27"/>
  <c r="AD117" i="27"/>
  <c r="AC117" i="27"/>
  <c r="AB117" i="27"/>
  <c r="AB115" i="27" s="1"/>
  <c r="AA117" i="27"/>
  <c r="Z117" i="27"/>
  <c r="Y117" i="27"/>
  <c r="X117" i="27"/>
  <c r="X115" i="27" s="1"/>
  <c r="W117" i="27"/>
  <c r="V117" i="27"/>
  <c r="U117" i="27"/>
  <c r="T117" i="27"/>
  <c r="T115" i="27" s="1"/>
  <c r="S117" i="27"/>
  <c r="R117" i="27"/>
  <c r="Q117" i="27"/>
  <c r="P117" i="27"/>
  <c r="P115" i="27" s="1"/>
  <c r="O117" i="27"/>
  <c r="N117" i="27"/>
  <c r="M117" i="27"/>
  <c r="L117" i="27"/>
  <c r="L115" i="27" s="1"/>
  <c r="K117" i="27"/>
  <c r="J117" i="27"/>
  <c r="I117" i="27"/>
  <c r="H117" i="27"/>
  <c r="H115" i="27" s="1"/>
  <c r="G117" i="27"/>
  <c r="F117" i="27"/>
  <c r="E117" i="27"/>
  <c r="D117" i="27"/>
  <c r="C117" i="27" s="1"/>
  <c r="C116" i="27"/>
  <c r="B116" i="27" s="1"/>
  <c r="AL115" i="27"/>
  <c r="AK115" i="27"/>
  <c r="AI115" i="27"/>
  <c r="AH115" i="27"/>
  <c r="AG115" i="27"/>
  <c r="AE115" i="27"/>
  <c r="AD115" i="27"/>
  <c r="AC115" i="27"/>
  <c r="AA115" i="27"/>
  <c r="Z115" i="27"/>
  <c r="Y115" i="27"/>
  <c r="W115" i="27"/>
  <c r="V115" i="27"/>
  <c r="U115" i="27"/>
  <c r="S115" i="27"/>
  <c r="R115" i="27"/>
  <c r="Q115" i="27"/>
  <c r="O115" i="27"/>
  <c r="N115" i="27"/>
  <c r="M115" i="27"/>
  <c r="K115" i="27"/>
  <c r="J115" i="27"/>
  <c r="I115" i="27"/>
  <c r="G115" i="27"/>
  <c r="F115" i="27"/>
  <c r="E115" i="27"/>
  <c r="C114" i="27"/>
  <c r="B114" i="27"/>
  <c r="C113" i="27"/>
  <c r="B113" i="27"/>
  <c r="C112" i="27"/>
  <c r="B112" i="27"/>
  <c r="C111" i="27"/>
  <c r="C110" i="27"/>
  <c r="B110" i="27"/>
  <c r="C109" i="27"/>
  <c r="B109" i="27"/>
  <c r="C108" i="27"/>
  <c r="B108" i="27"/>
  <c r="C107" i="27"/>
  <c r="AL106" i="27"/>
  <c r="AL104" i="27" s="1"/>
  <c r="AK106" i="27"/>
  <c r="AJ106" i="27"/>
  <c r="AI106" i="27"/>
  <c r="AH106" i="27"/>
  <c r="AH104" i="27" s="1"/>
  <c r="AG106" i="27"/>
  <c r="AF106" i="27"/>
  <c r="AE106" i="27"/>
  <c r="AD106" i="27"/>
  <c r="AD104" i="27" s="1"/>
  <c r="AC106" i="27"/>
  <c r="AB106" i="27"/>
  <c r="AA106" i="27"/>
  <c r="Z106" i="27"/>
  <c r="Z104" i="27" s="1"/>
  <c r="Y106" i="27"/>
  <c r="X106" i="27"/>
  <c r="W106" i="27"/>
  <c r="V106" i="27"/>
  <c r="V104" i="27" s="1"/>
  <c r="U106" i="27"/>
  <c r="T106" i="27"/>
  <c r="S106" i="27"/>
  <c r="R106" i="27"/>
  <c r="R104" i="27" s="1"/>
  <c r="Q106" i="27"/>
  <c r="P106" i="27"/>
  <c r="O106" i="27"/>
  <c r="N106" i="27"/>
  <c r="N104" i="27" s="1"/>
  <c r="M106" i="27"/>
  <c r="L106" i="27"/>
  <c r="K106" i="27"/>
  <c r="J106" i="27"/>
  <c r="J104" i="27" s="1"/>
  <c r="I106" i="27"/>
  <c r="H106" i="27"/>
  <c r="G106" i="27"/>
  <c r="F106" i="27"/>
  <c r="F104" i="27" s="1"/>
  <c r="E106" i="27"/>
  <c r="D106" i="27"/>
  <c r="C105" i="27"/>
  <c r="B105" i="27" s="1"/>
  <c r="AK104" i="27"/>
  <c r="AJ104" i="27"/>
  <c r="AI104" i="27"/>
  <c r="AG104" i="27"/>
  <c r="AF104" i="27"/>
  <c r="AE104" i="27"/>
  <c r="AC104" i="27"/>
  <c r="AB104" i="27"/>
  <c r="AA104" i="27"/>
  <c r="Y104" i="27"/>
  <c r="X104" i="27"/>
  <c r="W104" i="27"/>
  <c r="U104" i="27"/>
  <c r="T104" i="27"/>
  <c r="S104" i="27"/>
  <c r="Q104" i="27"/>
  <c r="P104" i="27"/>
  <c r="O104" i="27"/>
  <c r="M104" i="27"/>
  <c r="L104" i="27"/>
  <c r="K104" i="27"/>
  <c r="I104" i="27"/>
  <c r="C104" i="27" s="1"/>
  <c r="H104" i="27"/>
  <c r="G104" i="27"/>
  <c r="E104" i="27"/>
  <c r="D104" i="27"/>
  <c r="C103" i="27"/>
  <c r="B103" i="27" s="1"/>
  <c r="C102" i="27"/>
  <c r="B102" i="27"/>
  <c r="C101" i="27"/>
  <c r="B101" i="27" s="1"/>
  <c r="C100" i="27"/>
  <c r="B100" i="27"/>
  <c r="C99" i="27"/>
  <c r="B99" i="27" s="1"/>
  <c r="C98" i="27"/>
  <c r="C97" i="27"/>
  <c r="B97" i="27" s="1"/>
  <c r="AL96" i="27"/>
  <c r="AL94" i="27" s="1"/>
  <c r="AK96" i="27"/>
  <c r="AJ96" i="27"/>
  <c r="AI96" i="27"/>
  <c r="AH96" i="27"/>
  <c r="AH94" i="27" s="1"/>
  <c r="AG96" i="27"/>
  <c r="AF96" i="27"/>
  <c r="AE96" i="27"/>
  <c r="AD96" i="27"/>
  <c r="AD94" i="27" s="1"/>
  <c r="AC96" i="27"/>
  <c r="AB96" i="27"/>
  <c r="AA96" i="27"/>
  <c r="Z96" i="27"/>
  <c r="Z94" i="27" s="1"/>
  <c r="Y96" i="27"/>
  <c r="X96" i="27"/>
  <c r="W96" i="27"/>
  <c r="V96" i="27"/>
  <c r="V94" i="27" s="1"/>
  <c r="U96" i="27"/>
  <c r="T96" i="27"/>
  <c r="S96" i="27"/>
  <c r="R96" i="27"/>
  <c r="R94" i="27" s="1"/>
  <c r="Q96" i="27"/>
  <c r="P96" i="27"/>
  <c r="O96" i="27"/>
  <c r="N96" i="27"/>
  <c r="N94" i="27" s="1"/>
  <c r="M96" i="27"/>
  <c r="L96" i="27"/>
  <c r="K96" i="27"/>
  <c r="J96" i="27"/>
  <c r="J94" i="27" s="1"/>
  <c r="I96" i="27"/>
  <c r="H96" i="27"/>
  <c r="G96" i="27"/>
  <c r="F96" i="27"/>
  <c r="F94" i="27" s="1"/>
  <c r="E96" i="27"/>
  <c r="D96" i="27"/>
  <c r="C95" i="27"/>
  <c r="B95" i="27" s="1"/>
  <c r="AK94" i="27"/>
  <c r="AJ94" i="27"/>
  <c r="AI94" i="27"/>
  <c r="AG94" i="27"/>
  <c r="AF94" i="27"/>
  <c r="AE94" i="27"/>
  <c r="AC94" i="27"/>
  <c r="AB94" i="27"/>
  <c r="AA94" i="27"/>
  <c r="Y94" i="27"/>
  <c r="X94" i="27"/>
  <c r="W94" i="27"/>
  <c r="U94" i="27"/>
  <c r="T94" i="27"/>
  <c r="S94" i="27"/>
  <c r="Q94" i="27"/>
  <c r="P94" i="27"/>
  <c r="O94" i="27"/>
  <c r="M94" i="27"/>
  <c r="L94" i="27"/>
  <c r="K94" i="27"/>
  <c r="I94" i="27"/>
  <c r="H94" i="27"/>
  <c r="G94" i="27"/>
  <c r="E94" i="27"/>
  <c r="D94" i="27"/>
  <c r="C93" i="27"/>
  <c r="B93" i="27" s="1"/>
  <c r="C92" i="27"/>
  <c r="B92" i="27"/>
  <c r="C91" i="27"/>
  <c r="B91" i="27" s="1"/>
  <c r="C90" i="27"/>
  <c r="C89" i="27"/>
  <c r="B89" i="27"/>
  <c r="C88" i="27"/>
  <c r="B88" i="27"/>
  <c r="C87" i="27"/>
  <c r="B87" i="27"/>
  <c r="C86" i="27"/>
  <c r="C85" i="27"/>
  <c r="B85" i="27"/>
  <c r="AL84" i="27"/>
  <c r="AK84" i="27"/>
  <c r="AJ84" i="27"/>
  <c r="AJ82" i="27" s="1"/>
  <c r="AI84" i="27"/>
  <c r="AH84" i="27"/>
  <c r="AG84" i="27"/>
  <c r="AF84" i="27"/>
  <c r="AF82" i="27" s="1"/>
  <c r="AE84" i="27"/>
  <c r="AD84" i="27"/>
  <c r="AC84" i="27"/>
  <c r="AB84" i="27"/>
  <c r="AB82" i="27" s="1"/>
  <c r="AA84" i="27"/>
  <c r="AA82" i="27" s="1"/>
  <c r="Z84" i="27"/>
  <c r="Y84" i="27"/>
  <c r="X84" i="27"/>
  <c r="X82" i="27" s="1"/>
  <c r="W84" i="27"/>
  <c r="V84" i="27"/>
  <c r="U84" i="27"/>
  <c r="T84" i="27"/>
  <c r="T82" i="27" s="1"/>
  <c r="S84" i="27"/>
  <c r="R84" i="27"/>
  <c r="Q84" i="27"/>
  <c r="P84" i="27"/>
  <c r="P82" i="27" s="1"/>
  <c r="O84" i="27"/>
  <c r="N84" i="27"/>
  <c r="M84" i="27"/>
  <c r="L84" i="27"/>
  <c r="L82" i="27" s="1"/>
  <c r="K84" i="27"/>
  <c r="K82" i="27" s="1"/>
  <c r="J84" i="27"/>
  <c r="I84" i="27"/>
  <c r="H84" i="27"/>
  <c r="H82" i="27" s="1"/>
  <c r="G84" i="27"/>
  <c r="F84" i="27"/>
  <c r="E84" i="27"/>
  <c r="D84" i="27"/>
  <c r="D82" i="27" s="1"/>
  <c r="C84" i="27"/>
  <c r="C83" i="27"/>
  <c r="B83" i="27" s="1"/>
  <c r="AL82" i="27"/>
  <c r="AK82" i="27"/>
  <c r="AI82" i="27"/>
  <c r="AH82" i="27"/>
  <c r="AG82" i="27"/>
  <c r="AE82" i="27"/>
  <c r="AD82" i="27"/>
  <c r="AC82" i="27"/>
  <c r="Z82" i="27"/>
  <c r="Y82" i="27"/>
  <c r="Y8" i="27" s="1"/>
  <c r="Y6" i="27" s="1"/>
  <c r="Y137" i="27" s="1"/>
  <c r="W82" i="27"/>
  <c r="V82" i="27"/>
  <c r="U82" i="27"/>
  <c r="S82" i="27"/>
  <c r="R82" i="27"/>
  <c r="Q82" i="27"/>
  <c r="O82" i="27"/>
  <c r="N82" i="27"/>
  <c r="M82" i="27"/>
  <c r="J82" i="27"/>
  <c r="I82" i="27"/>
  <c r="G82" i="27"/>
  <c r="F82" i="27"/>
  <c r="E82" i="27"/>
  <c r="C81" i="27"/>
  <c r="B81" i="27" s="1"/>
  <c r="C80" i="27"/>
  <c r="C79" i="27"/>
  <c r="B79" i="27" s="1"/>
  <c r="C78" i="27"/>
  <c r="B78" i="27" s="1"/>
  <c r="C77" i="27"/>
  <c r="B77" i="27"/>
  <c r="C76" i="27"/>
  <c r="B76" i="27" s="1"/>
  <c r="C75" i="27"/>
  <c r="AL74" i="27"/>
  <c r="AK74" i="27"/>
  <c r="AJ74" i="27"/>
  <c r="AJ72" i="27" s="1"/>
  <c r="AI74" i="27"/>
  <c r="AH74" i="27"/>
  <c r="AG74" i="27"/>
  <c r="AF74" i="27"/>
  <c r="AF72" i="27" s="1"/>
  <c r="AE74" i="27"/>
  <c r="AD74" i="27"/>
  <c r="AC74" i="27"/>
  <c r="AB74" i="27"/>
  <c r="AB72" i="27" s="1"/>
  <c r="AA74" i="27"/>
  <c r="Z74" i="27"/>
  <c r="Y74" i="27"/>
  <c r="X74" i="27"/>
  <c r="X72" i="27" s="1"/>
  <c r="W74" i="27"/>
  <c r="V74" i="27"/>
  <c r="U74" i="27"/>
  <c r="T74" i="27"/>
  <c r="T72" i="27" s="1"/>
  <c r="S74" i="27"/>
  <c r="R74" i="27"/>
  <c r="Q74" i="27"/>
  <c r="P74" i="27"/>
  <c r="P72" i="27" s="1"/>
  <c r="O74" i="27"/>
  <c r="N74" i="27"/>
  <c r="M74" i="27"/>
  <c r="L74" i="27"/>
  <c r="L72" i="27" s="1"/>
  <c r="K74" i="27"/>
  <c r="J74" i="27"/>
  <c r="I74" i="27"/>
  <c r="H74" i="27"/>
  <c r="H72" i="27" s="1"/>
  <c r="G74" i="27"/>
  <c r="F74" i="27"/>
  <c r="E74" i="27"/>
  <c r="D74" i="27"/>
  <c r="C74" i="27" s="1"/>
  <c r="B74" i="27" s="1"/>
  <c r="C73" i="27"/>
  <c r="B73" i="27"/>
  <c r="AL72" i="27"/>
  <c r="AK72" i="27"/>
  <c r="AI72" i="27"/>
  <c r="AH72" i="27"/>
  <c r="AG72" i="27"/>
  <c r="AE72" i="27"/>
  <c r="AD72" i="27"/>
  <c r="AC72" i="27"/>
  <c r="AA72" i="27"/>
  <c r="Z72" i="27"/>
  <c r="Y72" i="27"/>
  <c r="W72" i="27"/>
  <c r="V72" i="27"/>
  <c r="U72" i="27"/>
  <c r="S72" i="27"/>
  <c r="R72" i="27"/>
  <c r="Q72" i="27"/>
  <c r="O72" i="27"/>
  <c r="N72" i="27"/>
  <c r="M72" i="27"/>
  <c r="K72" i="27"/>
  <c r="J72" i="27"/>
  <c r="I72" i="27"/>
  <c r="G72" i="27"/>
  <c r="F72" i="27"/>
  <c r="E72" i="27"/>
  <c r="C71" i="27"/>
  <c r="B71" i="27"/>
  <c r="C70" i="27"/>
  <c r="B70" i="27"/>
  <c r="C69" i="27"/>
  <c r="B69" i="27"/>
  <c r="C68" i="27"/>
  <c r="B68" i="27"/>
  <c r="AL67" i="27"/>
  <c r="AK67" i="27"/>
  <c r="AJ67" i="27"/>
  <c r="AI67" i="27"/>
  <c r="AI65" i="27" s="1"/>
  <c r="AH67" i="27"/>
  <c r="AG67" i="27"/>
  <c r="AF67" i="27"/>
  <c r="AE67" i="27"/>
  <c r="AE65" i="27" s="1"/>
  <c r="AD67" i="27"/>
  <c r="AC67" i="27"/>
  <c r="AB67" i="27"/>
  <c r="AA67" i="27"/>
  <c r="AA65" i="27" s="1"/>
  <c r="Z67" i="27"/>
  <c r="Y67" i="27"/>
  <c r="X67" i="27"/>
  <c r="W67" i="27"/>
  <c r="W65" i="27" s="1"/>
  <c r="V67" i="27"/>
  <c r="U67" i="27"/>
  <c r="T67" i="27"/>
  <c r="S67" i="27"/>
  <c r="S65" i="27" s="1"/>
  <c r="R67" i="27"/>
  <c r="Q67" i="27"/>
  <c r="P67" i="27"/>
  <c r="O67" i="27"/>
  <c r="O65" i="27" s="1"/>
  <c r="N67" i="27"/>
  <c r="M67" i="27"/>
  <c r="L67" i="27"/>
  <c r="K67" i="27"/>
  <c r="K65" i="27" s="1"/>
  <c r="J67" i="27"/>
  <c r="I67" i="27"/>
  <c r="H67" i="27"/>
  <c r="G67" i="27"/>
  <c r="G65" i="27" s="1"/>
  <c r="F67" i="27"/>
  <c r="E67" i="27"/>
  <c r="D67" i="27"/>
  <c r="C67" i="27"/>
  <c r="B67" i="27" s="1"/>
  <c r="C66" i="27"/>
  <c r="B66" i="27" s="1"/>
  <c r="AL65" i="27"/>
  <c r="AK65" i="27"/>
  <c r="AJ65" i="27"/>
  <c r="AH65" i="27"/>
  <c r="AG65" i="27"/>
  <c r="AF65" i="27"/>
  <c r="AD65" i="27"/>
  <c r="AC65" i="27"/>
  <c r="AB65" i="27"/>
  <c r="Z65" i="27"/>
  <c r="Y65" i="27"/>
  <c r="X65" i="27"/>
  <c r="V65" i="27"/>
  <c r="U65" i="27"/>
  <c r="T65" i="27"/>
  <c r="R65" i="27"/>
  <c r="Q65" i="27"/>
  <c r="P65" i="27"/>
  <c r="N65" i="27"/>
  <c r="M65" i="27"/>
  <c r="L65" i="27"/>
  <c r="J65" i="27"/>
  <c r="I65" i="27"/>
  <c r="H65" i="27"/>
  <c r="F65" i="27"/>
  <c r="E65" i="27"/>
  <c r="D65" i="27"/>
  <c r="C64" i="27"/>
  <c r="B64" i="27"/>
  <c r="C63" i="27"/>
  <c r="B63" i="27" s="1"/>
  <c r="C62" i="27"/>
  <c r="C61" i="27"/>
  <c r="B61" i="27" s="1"/>
  <c r="C60" i="27"/>
  <c r="B60" i="27" s="1"/>
  <c r="C59" i="27"/>
  <c r="B59" i="27" s="1"/>
  <c r="AL58" i="27"/>
  <c r="AL56" i="27" s="1"/>
  <c r="AK58" i="27"/>
  <c r="AJ58" i="27"/>
  <c r="AI58" i="27"/>
  <c r="AH58" i="27"/>
  <c r="AH56" i="27" s="1"/>
  <c r="AG58" i="27"/>
  <c r="AF58" i="27"/>
  <c r="AE58" i="27"/>
  <c r="AD58" i="27"/>
  <c r="AD56" i="27" s="1"/>
  <c r="AC58" i="27"/>
  <c r="AC56" i="27" s="1"/>
  <c r="AC8" i="27" s="1"/>
  <c r="AC6" i="27" s="1"/>
  <c r="AC137" i="27" s="1"/>
  <c r="AB58" i="27"/>
  <c r="AA58" i="27"/>
  <c r="Z58" i="27"/>
  <c r="Z56" i="27" s="1"/>
  <c r="Y58" i="27"/>
  <c r="X58" i="27"/>
  <c r="W58" i="27"/>
  <c r="V58" i="27"/>
  <c r="V56" i="27" s="1"/>
  <c r="U58" i="27"/>
  <c r="T58" i="27"/>
  <c r="S58" i="27"/>
  <c r="R58" i="27"/>
  <c r="R56" i="27" s="1"/>
  <c r="Q58" i="27"/>
  <c r="P58" i="27"/>
  <c r="O58" i="27"/>
  <c r="N58" i="27"/>
  <c r="N56" i="27" s="1"/>
  <c r="M58" i="27"/>
  <c r="M56" i="27" s="1"/>
  <c r="L58" i="27"/>
  <c r="K58" i="27"/>
  <c r="J58" i="27"/>
  <c r="J56" i="27" s="1"/>
  <c r="I58" i="27"/>
  <c r="H58" i="27"/>
  <c r="G58" i="27"/>
  <c r="F58" i="27"/>
  <c r="F56" i="27" s="1"/>
  <c r="E58" i="27"/>
  <c r="D58" i="27"/>
  <c r="C57" i="27"/>
  <c r="B57" i="27"/>
  <c r="AK56" i="27"/>
  <c r="AJ56" i="27"/>
  <c r="AI56" i="27"/>
  <c r="AG56" i="27"/>
  <c r="AF56" i="27"/>
  <c r="AE56" i="27"/>
  <c r="AB56" i="27"/>
  <c r="AA56" i="27"/>
  <c r="Y56" i="27"/>
  <c r="X56" i="27"/>
  <c r="W56" i="27"/>
  <c r="U56" i="27"/>
  <c r="T56" i="27"/>
  <c r="S56" i="27"/>
  <c r="Q56" i="27"/>
  <c r="P56" i="27"/>
  <c r="O56" i="27"/>
  <c r="L56" i="27"/>
  <c r="K56" i="27"/>
  <c r="I56" i="27"/>
  <c r="H56" i="27"/>
  <c r="G56" i="27"/>
  <c r="E56" i="27"/>
  <c r="D56" i="27"/>
  <c r="C55" i="27"/>
  <c r="B55" i="27"/>
  <c r="C54" i="27"/>
  <c r="B54" i="27"/>
  <c r="C53" i="27"/>
  <c r="B53" i="27"/>
  <c r="C52" i="27"/>
  <c r="C51" i="27"/>
  <c r="B51" i="27"/>
  <c r="C50" i="27"/>
  <c r="B50" i="27"/>
  <c r="C49" i="27"/>
  <c r="B49" i="27"/>
  <c r="AL48" i="27"/>
  <c r="AK48" i="27"/>
  <c r="AJ48" i="27"/>
  <c r="AI48" i="27"/>
  <c r="AI46" i="27" s="1"/>
  <c r="AH48" i="27"/>
  <c r="AG48" i="27"/>
  <c r="AF48" i="27"/>
  <c r="AE48" i="27"/>
  <c r="AE46" i="27" s="1"/>
  <c r="AD48" i="27"/>
  <c r="AC48" i="27"/>
  <c r="AB48" i="27"/>
  <c r="AA48" i="27"/>
  <c r="AA46" i="27" s="1"/>
  <c r="AA8" i="27" s="1"/>
  <c r="AA6" i="27" s="1"/>
  <c r="AA137" i="27" s="1"/>
  <c r="Z48" i="27"/>
  <c r="Y48" i="27"/>
  <c r="X48" i="27"/>
  <c r="W48" i="27"/>
  <c r="W46" i="27" s="1"/>
  <c r="V48" i="27"/>
  <c r="U48" i="27"/>
  <c r="T48" i="27"/>
  <c r="S48" i="27"/>
  <c r="S46" i="27" s="1"/>
  <c r="R48" i="27"/>
  <c r="Q48" i="27"/>
  <c r="P48" i="27"/>
  <c r="O48" i="27"/>
  <c r="O46" i="27" s="1"/>
  <c r="O8" i="27" s="1"/>
  <c r="O6" i="27" s="1"/>
  <c r="O137" i="27" s="1"/>
  <c r="N48" i="27"/>
  <c r="M48" i="27"/>
  <c r="L48" i="27"/>
  <c r="K48" i="27"/>
  <c r="K46" i="27" s="1"/>
  <c r="J48" i="27"/>
  <c r="I48" i="27"/>
  <c r="H48" i="27"/>
  <c r="G48" i="27"/>
  <c r="G46" i="27" s="1"/>
  <c r="F48" i="27"/>
  <c r="E48" i="27"/>
  <c r="D48" i="27"/>
  <c r="C48" i="27"/>
  <c r="C47" i="27"/>
  <c r="B47" i="27" s="1"/>
  <c r="AL46" i="27"/>
  <c r="AK46" i="27"/>
  <c r="AJ46" i="27"/>
  <c r="AH46" i="27"/>
  <c r="AG46" i="27"/>
  <c r="AF46" i="27"/>
  <c r="AD46" i="27"/>
  <c r="AC46" i="27"/>
  <c r="AB46" i="27"/>
  <c r="Z46" i="27"/>
  <c r="Y46" i="27"/>
  <c r="X46" i="27"/>
  <c r="V46" i="27"/>
  <c r="U46" i="27"/>
  <c r="T46" i="27"/>
  <c r="R46" i="27"/>
  <c r="Q46" i="27"/>
  <c r="P46" i="27"/>
  <c r="N46" i="27"/>
  <c r="M46" i="27"/>
  <c r="L46" i="27"/>
  <c r="J46" i="27"/>
  <c r="I46" i="27"/>
  <c r="H46" i="27"/>
  <c r="F46" i="27"/>
  <c r="E46" i="27"/>
  <c r="D46" i="27"/>
  <c r="C45" i="27"/>
  <c r="C44" i="27"/>
  <c r="B44" i="27" s="1"/>
  <c r="C43" i="27"/>
  <c r="B43" i="27"/>
  <c r="C42" i="27"/>
  <c r="B42" i="27" s="1"/>
  <c r="C41" i="27"/>
  <c r="C40" i="27"/>
  <c r="B40" i="27" s="1"/>
  <c r="C39" i="27"/>
  <c r="B39" i="27"/>
  <c r="AL38" i="27"/>
  <c r="AK38" i="27"/>
  <c r="AJ38" i="27"/>
  <c r="AI38" i="27"/>
  <c r="AI36" i="27" s="1"/>
  <c r="AH38" i="27"/>
  <c r="AG38" i="27"/>
  <c r="AF38" i="27"/>
  <c r="AE38" i="27"/>
  <c r="AE36" i="27" s="1"/>
  <c r="AD38" i="27"/>
  <c r="AC38" i="27"/>
  <c r="AB38" i="27"/>
  <c r="AA38" i="27"/>
  <c r="AA36" i="27" s="1"/>
  <c r="Z38" i="27"/>
  <c r="Y38" i="27"/>
  <c r="X38" i="27"/>
  <c r="W38" i="27"/>
  <c r="W36" i="27" s="1"/>
  <c r="V38" i="27"/>
  <c r="U38" i="27"/>
  <c r="T38" i="27"/>
  <c r="S38" i="27"/>
  <c r="S36" i="27" s="1"/>
  <c r="R38" i="27"/>
  <c r="Q38" i="27"/>
  <c r="P38" i="27"/>
  <c r="O38" i="27"/>
  <c r="O36" i="27" s="1"/>
  <c r="N38" i="27"/>
  <c r="M38" i="27"/>
  <c r="L38" i="27"/>
  <c r="K38" i="27"/>
  <c r="K36" i="27" s="1"/>
  <c r="J38" i="27"/>
  <c r="I38" i="27"/>
  <c r="H38" i="27"/>
  <c r="G38" i="27"/>
  <c r="G36" i="27" s="1"/>
  <c r="F38" i="27"/>
  <c r="E38" i="27"/>
  <c r="D38" i="27"/>
  <c r="C38" i="27"/>
  <c r="C37" i="27"/>
  <c r="B37" i="27"/>
  <c r="AL36" i="27"/>
  <c r="AK36" i="27"/>
  <c r="AJ36" i="27"/>
  <c r="AH36" i="27"/>
  <c r="AG36" i="27"/>
  <c r="AF36" i="27"/>
  <c r="AD36" i="27"/>
  <c r="AC36" i="27"/>
  <c r="AB36" i="27"/>
  <c r="Z36" i="27"/>
  <c r="Y36" i="27"/>
  <c r="X36" i="27"/>
  <c r="V36" i="27"/>
  <c r="U36" i="27"/>
  <c r="T36" i="27"/>
  <c r="R36" i="27"/>
  <c r="Q36" i="27"/>
  <c r="P36" i="27"/>
  <c r="N36" i="27"/>
  <c r="M36" i="27"/>
  <c r="L36" i="27"/>
  <c r="J36" i="27"/>
  <c r="I36" i="27"/>
  <c r="H36" i="27"/>
  <c r="F36" i="27"/>
  <c r="E36" i="27"/>
  <c r="D36" i="27"/>
  <c r="C36" i="27" s="1"/>
  <c r="C35" i="27"/>
  <c r="B35" i="27"/>
  <c r="C34" i="27"/>
  <c r="B34" i="27" s="1"/>
  <c r="C33" i="27"/>
  <c r="B33" i="27"/>
  <c r="C32" i="27"/>
  <c r="B32" i="27" s="1"/>
  <c r="C31" i="27"/>
  <c r="B31" i="27"/>
  <c r="AL30" i="27"/>
  <c r="AL28" i="27" s="1"/>
  <c r="AK30" i="27"/>
  <c r="AJ30" i="27"/>
  <c r="AI30" i="27"/>
  <c r="AH30" i="27"/>
  <c r="AH28" i="27" s="1"/>
  <c r="AG30" i="27"/>
  <c r="AF30" i="27"/>
  <c r="AE30" i="27"/>
  <c r="AD30" i="27"/>
  <c r="AD28" i="27" s="1"/>
  <c r="AC30" i="27"/>
  <c r="AB30" i="27"/>
  <c r="AA30" i="27"/>
  <c r="Z30" i="27"/>
  <c r="Z28" i="27" s="1"/>
  <c r="Y30" i="27"/>
  <c r="X30" i="27"/>
  <c r="W30" i="27"/>
  <c r="V30" i="27"/>
  <c r="V28" i="27" s="1"/>
  <c r="U30" i="27"/>
  <c r="T30" i="27"/>
  <c r="S30" i="27"/>
  <c r="R30" i="27"/>
  <c r="R28" i="27" s="1"/>
  <c r="Q30" i="27"/>
  <c r="P30" i="27"/>
  <c r="O30" i="27"/>
  <c r="N30" i="27"/>
  <c r="N28" i="27" s="1"/>
  <c r="M30" i="27"/>
  <c r="L30" i="27"/>
  <c r="K30" i="27"/>
  <c r="J30" i="27"/>
  <c r="J28" i="27" s="1"/>
  <c r="I30" i="27"/>
  <c r="H30" i="27"/>
  <c r="G30" i="27"/>
  <c r="F30" i="27"/>
  <c r="C30" i="27" s="1"/>
  <c r="E30" i="27"/>
  <c r="D30" i="27"/>
  <c r="C29" i="27"/>
  <c r="AK28" i="27"/>
  <c r="AJ28" i="27"/>
  <c r="AI28" i="27"/>
  <c r="AG28" i="27"/>
  <c r="AF28" i="27"/>
  <c r="AE28" i="27"/>
  <c r="AC28" i="27"/>
  <c r="AB28" i="27"/>
  <c r="AA28" i="27"/>
  <c r="Y28" i="27"/>
  <c r="X28" i="27"/>
  <c r="W28" i="27"/>
  <c r="U28" i="27"/>
  <c r="T28" i="27"/>
  <c r="S28" i="27"/>
  <c r="Q28" i="27"/>
  <c r="P28" i="27"/>
  <c r="O28" i="27"/>
  <c r="M28" i="27"/>
  <c r="L28" i="27"/>
  <c r="K28" i="27"/>
  <c r="I28" i="27"/>
  <c r="H28" i="27"/>
  <c r="G28" i="27"/>
  <c r="E28" i="27"/>
  <c r="D28" i="27"/>
  <c r="C27" i="27"/>
  <c r="B27" i="27" s="1"/>
  <c r="C26" i="27"/>
  <c r="B26" i="27"/>
  <c r="AL25" i="27"/>
  <c r="AK25" i="27"/>
  <c r="AJ25" i="27"/>
  <c r="AJ23" i="27" s="1"/>
  <c r="AI25" i="27"/>
  <c r="AI23" i="27" s="1"/>
  <c r="AH25" i="27"/>
  <c r="AH23" i="27" s="1"/>
  <c r="AG25" i="27"/>
  <c r="AF25" i="27"/>
  <c r="AF23" i="27" s="1"/>
  <c r="AE25" i="27"/>
  <c r="AD25" i="27"/>
  <c r="AC25" i="27"/>
  <c r="AB25" i="27"/>
  <c r="AB23" i="27" s="1"/>
  <c r="AA25" i="27"/>
  <c r="AA23" i="27" s="1"/>
  <c r="Z25" i="27"/>
  <c r="Y25" i="27"/>
  <c r="X25" i="27"/>
  <c r="X23" i="27" s="1"/>
  <c r="W25" i="27"/>
  <c r="W23" i="27" s="1"/>
  <c r="V25" i="27"/>
  <c r="U25" i="27"/>
  <c r="T25" i="27"/>
  <c r="T23" i="27" s="1"/>
  <c r="S25" i="27"/>
  <c r="R25" i="27"/>
  <c r="R23" i="27" s="1"/>
  <c r="Q25" i="27"/>
  <c r="P25" i="27"/>
  <c r="P23" i="27" s="1"/>
  <c r="O25" i="27"/>
  <c r="O23" i="27" s="1"/>
  <c r="N25" i="27"/>
  <c r="M25" i="27"/>
  <c r="L25" i="27"/>
  <c r="L23" i="27" s="1"/>
  <c r="K25" i="27"/>
  <c r="J25" i="27"/>
  <c r="I25" i="27"/>
  <c r="H25" i="27"/>
  <c r="H23" i="27" s="1"/>
  <c r="G25" i="27"/>
  <c r="G23" i="27" s="1"/>
  <c r="F25" i="27"/>
  <c r="E25" i="27"/>
  <c r="D25" i="27"/>
  <c r="D23" i="27" s="1"/>
  <c r="C25" i="27"/>
  <c r="C24" i="27"/>
  <c r="AL23" i="27"/>
  <c r="AK23" i="27"/>
  <c r="AG23" i="27"/>
  <c r="AE23" i="27"/>
  <c r="AD23" i="27"/>
  <c r="AC23" i="27"/>
  <c r="Z23" i="27"/>
  <c r="Y23" i="27"/>
  <c r="V23" i="27"/>
  <c r="U23" i="27"/>
  <c r="S23" i="27"/>
  <c r="Q23" i="27"/>
  <c r="N23" i="27"/>
  <c r="M23" i="27"/>
  <c r="K23" i="27"/>
  <c r="J23" i="27"/>
  <c r="I23" i="27"/>
  <c r="F23" i="27"/>
  <c r="E23" i="27"/>
  <c r="C22" i="27"/>
  <c r="B22" i="27" s="1"/>
  <c r="AL21" i="27"/>
  <c r="AK21" i="27"/>
  <c r="AJ21" i="27"/>
  <c r="AI21" i="27"/>
  <c r="AH21" i="27"/>
  <c r="AG21" i="27"/>
  <c r="AF21" i="27"/>
  <c r="AE21" i="27"/>
  <c r="AD21" i="27"/>
  <c r="AC21" i="27"/>
  <c r="AB21" i="27"/>
  <c r="AA21" i="27"/>
  <c r="Z21" i="27"/>
  <c r="Y21" i="27"/>
  <c r="X21" i="27"/>
  <c r="W21" i="27"/>
  <c r="V21" i="27"/>
  <c r="V8" i="27" s="1"/>
  <c r="V6" i="27" s="1"/>
  <c r="V137" i="27" s="1"/>
  <c r="U21" i="27"/>
  <c r="T21" i="27"/>
  <c r="S21" i="27"/>
  <c r="R21" i="27"/>
  <c r="R8" i="27" s="1"/>
  <c r="Q21" i="27"/>
  <c r="P21" i="27"/>
  <c r="O21" i="27"/>
  <c r="N21" i="27"/>
  <c r="M21" i="27"/>
  <c r="L21" i="27"/>
  <c r="K21" i="27"/>
  <c r="J21" i="27"/>
  <c r="I21" i="27"/>
  <c r="H21" i="27"/>
  <c r="G21" i="27"/>
  <c r="F21" i="27"/>
  <c r="E21" i="27"/>
  <c r="D21" i="27"/>
  <c r="C21" i="27"/>
  <c r="C20" i="27"/>
  <c r="C19" i="27"/>
  <c r="B19" i="27"/>
  <c r="C18" i="27"/>
  <c r="B18" i="27" s="1"/>
  <c r="C17" i="27"/>
  <c r="C16" i="27"/>
  <c r="B16" i="27" s="1"/>
  <c r="C15" i="27"/>
  <c r="B15" i="27" s="1"/>
  <c r="C14" i="27"/>
  <c r="B14" i="27" s="1"/>
  <c r="C13" i="27"/>
  <c r="C12" i="27"/>
  <c r="AL11" i="27"/>
  <c r="AK11" i="27"/>
  <c r="AK9" i="27" s="1"/>
  <c r="AJ11" i="27"/>
  <c r="AI11" i="27"/>
  <c r="AH11" i="27"/>
  <c r="AG11" i="27"/>
  <c r="AG9" i="27" s="1"/>
  <c r="AF11" i="27"/>
  <c r="AF9" i="27" s="1"/>
  <c r="AE11" i="27"/>
  <c r="AD11" i="27"/>
  <c r="AC11" i="27"/>
  <c r="AC9" i="27" s="1"/>
  <c r="AB11" i="27"/>
  <c r="AB9" i="27" s="1"/>
  <c r="AA11" i="27"/>
  <c r="Z11" i="27"/>
  <c r="Y11" i="27"/>
  <c r="Y9" i="27" s="1"/>
  <c r="X11" i="27"/>
  <c r="X9" i="27" s="1"/>
  <c r="W11" i="27"/>
  <c r="V11" i="27"/>
  <c r="U11" i="27"/>
  <c r="U9" i="27" s="1"/>
  <c r="T11" i="27"/>
  <c r="S11" i="27"/>
  <c r="R11" i="27"/>
  <c r="Q11" i="27"/>
  <c r="Q9" i="27" s="1"/>
  <c r="P11" i="27"/>
  <c r="P9" i="27" s="1"/>
  <c r="O11" i="27"/>
  <c r="N11" i="27"/>
  <c r="M11" i="27"/>
  <c r="M9" i="27" s="1"/>
  <c r="L11" i="27"/>
  <c r="L9" i="27" s="1"/>
  <c r="K11" i="27"/>
  <c r="J11" i="27"/>
  <c r="I11" i="27"/>
  <c r="I9" i="27" s="1"/>
  <c r="H11" i="27"/>
  <c r="H9" i="27" s="1"/>
  <c r="G11" i="27"/>
  <c r="F11" i="27"/>
  <c r="E11" i="27"/>
  <c r="E9" i="27" s="1"/>
  <c r="D11" i="27"/>
  <c r="C11" i="27" s="1"/>
  <c r="C10" i="27"/>
  <c r="B10" i="27" s="1"/>
  <c r="AL9" i="27"/>
  <c r="AL8" i="27" s="1"/>
  <c r="AL6" i="27" s="1"/>
  <c r="AL137" i="27" s="1"/>
  <c r="AJ9" i="27"/>
  <c r="AI9" i="27"/>
  <c r="AH9" i="27"/>
  <c r="AE9" i="27"/>
  <c r="AD9" i="27"/>
  <c r="AA9" i="27"/>
  <c r="Z9" i="27"/>
  <c r="Z8" i="27" s="1"/>
  <c r="Z6" i="27" s="1"/>
  <c r="Z137" i="27" s="1"/>
  <c r="W9" i="27"/>
  <c r="V9" i="27"/>
  <c r="T9" i="27"/>
  <c r="S9" i="27"/>
  <c r="R9" i="27"/>
  <c r="O9" i="27"/>
  <c r="N9" i="27"/>
  <c r="K9" i="27"/>
  <c r="J9" i="27"/>
  <c r="G9" i="27"/>
  <c r="F9" i="27"/>
  <c r="D9" i="27"/>
  <c r="AH8" i="27"/>
  <c r="AG8" i="27"/>
  <c r="T8" i="27"/>
  <c r="T6" i="27" s="1"/>
  <c r="T137" i="27" s="1"/>
  <c r="J8" i="27"/>
  <c r="J6" i="27" s="1"/>
  <c r="C7" i="27"/>
  <c r="B7" i="27"/>
  <c r="AH6" i="27"/>
  <c r="AH137" i="27" s="1"/>
  <c r="AG6" i="27"/>
  <c r="AG137" i="27" s="1"/>
  <c r="R6" i="27"/>
  <c r="R137" i="27" s="1"/>
  <c r="B136" i="23"/>
  <c r="B135" i="23"/>
  <c r="B134" i="23"/>
  <c r="B133" i="23"/>
  <c r="B132" i="23"/>
  <c r="B131" i="23"/>
  <c r="B130" i="23"/>
  <c r="B129" i="23"/>
  <c r="AA128" i="23"/>
  <c r="Z128" i="23"/>
  <c r="Y128" i="23"/>
  <c r="Y126" i="23" s="1"/>
  <c r="X128" i="23"/>
  <c r="W128" i="23"/>
  <c r="V128" i="23"/>
  <c r="U128" i="23"/>
  <c r="U126" i="23" s="1"/>
  <c r="T128" i="23"/>
  <c r="S128" i="23"/>
  <c r="R128" i="23"/>
  <c r="Q128" i="23"/>
  <c r="Q126" i="23" s="1"/>
  <c r="P128" i="23"/>
  <c r="O128" i="23"/>
  <c r="O126" i="23" s="1"/>
  <c r="N128" i="23"/>
  <c r="M128" i="23"/>
  <c r="M126" i="23" s="1"/>
  <c r="L128" i="23"/>
  <c r="K128" i="23"/>
  <c r="J128" i="23"/>
  <c r="I128" i="23"/>
  <c r="I126" i="23" s="1"/>
  <c r="H128" i="23"/>
  <c r="G128" i="23"/>
  <c r="F128" i="23"/>
  <c r="E128" i="23"/>
  <c r="E126" i="23" s="1"/>
  <c r="D128" i="23"/>
  <c r="C128" i="23"/>
  <c r="B127" i="23"/>
  <c r="AA126" i="23"/>
  <c r="Z126" i="23"/>
  <c r="X126" i="23"/>
  <c r="W126" i="23"/>
  <c r="V126" i="23"/>
  <c r="T126" i="23"/>
  <c r="S126" i="23"/>
  <c r="R126" i="23"/>
  <c r="P126" i="23"/>
  <c r="N126" i="23"/>
  <c r="L126" i="23"/>
  <c r="K126" i="23"/>
  <c r="J126" i="23"/>
  <c r="H126" i="23"/>
  <c r="G126" i="23"/>
  <c r="F126" i="23"/>
  <c r="D126" i="23"/>
  <c r="C126" i="23"/>
  <c r="B125" i="23"/>
  <c r="B124" i="23"/>
  <c r="B123" i="23"/>
  <c r="B122" i="23"/>
  <c r="B121" i="23"/>
  <c r="B120" i="23"/>
  <c r="B119" i="23"/>
  <c r="B118" i="23"/>
  <c r="AA117" i="23"/>
  <c r="Z117" i="23"/>
  <c r="Z115" i="23" s="1"/>
  <c r="Y117" i="23"/>
  <c r="X117" i="23"/>
  <c r="X115" i="23" s="1"/>
  <c r="W117" i="23"/>
  <c r="V117" i="23"/>
  <c r="V115" i="23" s="1"/>
  <c r="U117" i="23"/>
  <c r="T117" i="23"/>
  <c r="T115" i="23" s="1"/>
  <c r="S117" i="23"/>
  <c r="R117" i="23"/>
  <c r="R115" i="23" s="1"/>
  <c r="Q117" i="23"/>
  <c r="P117" i="23"/>
  <c r="O117" i="23"/>
  <c r="N117" i="23"/>
  <c r="N115" i="23" s="1"/>
  <c r="M117" i="23"/>
  <c r="M115" i="23" s="1"/>
  <c r="L117" i="23"/>
  <c r="L115" i="23" s="1"/>
  <c r="K117" i="23"/>
  <c r="J117" i="23"/>
  <c r="J115" i="23" s="1"/>
  <c r="I117" i="23"/>
  <c r="H117" i="23"/>
  <c r="H115" i="23" s="1"/>
  <c r="G117" i="23"/>
  <c r="F117" i="23"/>
  <c r="F115" i="23" s="1"/>
  <c r="E117" i="23"/>
  <c r="D117" i="23"/>
  <c r="B117" i="23" s="1"/>
  <c r="C117" i="23"/>
  <c r="B116" i="23"/>
  <c r="AA115" i="23"/>
  <c r="Y115" i="23"/>
  <c r="W115" i="23"/>
  <c r="U115" i="23"/>
  <c r="S115" i="23"/>
  <c r="Q115" i="23"/>
  <c r="P115" i="23"/>
  <c r="O115" i="23"/>
  <c r="K115" i="23"/>
  <c r="I115" i="23"/>
  <c r="G115" i="23"/>
  <c r="E115" i="23"/>
  <c r="D115" i="23"/>
  <c r="C115" i="23"/>
  <c r="B114" i="23"/>
  <c r="B113" i="23"/>
  <c r="B112" i="23"/>
  <c r="B111" i="23"/>
  <c r="B110" i="23"/>
  <c r="B109" i="23"/>
  <c r="B108" i="23"/>
  <c r="B107" i="23"/>
  <c r="AA106" i="23"/>
  <c r="AA104" i="23" s="1"/>
  <c r="Z106" i="23"/>
  <c r="Z104" i="23" s="1"/>
  <c r="Y106" i="23"/>
  <c r="Y104" i="23" s="1"/>
  <c r="X106" i="23"/>
  <c r="W106" i="23"/>
  <c r="W104" i="23" s="1"/>
  <c r="V106" i="23"/>
  <c r="U106" i="23"/>
  <c r="U104" i="23" s="1"/>
  <c r="T106" i="23"/>
  <c r="S106" i="23"/>
  <c r="S104" i="23" s="1"/>
  <c r="R106" i="23"/>
  <c r="Q106" i="23"/>
  <c r="Q104" i="23" s="1"/>
  <c r="P106" i="23"/>
  <c r="O106" i="23"/>
  <c r="O104" i="23" s="1"/>
  <c r="N106" i="23"/>
  <c r="N104" i="23" s="1"/>
  <c r="M106" i="23"/>
  <c r="M104" i="23" s="1"/>
  <c r="L106" i="23"/>
  <c r="K106" i="23"/>
  <c r="K104" i="23" s="1"/>
  <c r="J106" i="23"/>
  <c r="J104" i="23" s="1"/>
  <c r="I106" i="23"/>
  <c r="I104" i="23" s="1"/>
  <c r="H106" i="23"/>
  <c r="G106" i="23"/>
  <c r="G104" i="23" s="1"/>
  <c r="F106" i="23"/>
  <c r="E106" i="23"/>
  <c r="E104" i="23" s="1"/>
  <c r="D106" i="23"/>
  <c r="C106" i="23"/>
  <c r="C104" i="23" s="1"/>
  <c r="B105" i="23"/>
  <c r="X104" i="23"/>
  <c r="V104" i="23"/>
  <c r="T104" i="23"/>
  <c r="R104" i="23"/>
  <c r="P104" i="23"/>
  <c r="L104" i="23"/>
  <c r="H104" i="23"/>
  <c r="F104" i="23"/>
  <c r="B104" i="23" s="1"/>
  <c r="D104" i="23"/>
  <c r="B103" i="23"/>
  <c r="B102" i="23"/>
  <c r="B101" i="23"/>
  <c r="B100" i="23"/>
  <c r="B99" i="23"/>
  <c r="B98" i="23"/>
  <c r="B97" i="23"/>
  <c r="AA96" i="23"/>
  <c r="AA94" i="23" s="1"/>
  <c r="Z96" i="23"/>
  <c r="Z94" i="23" s="1"/>
  <c r="Y96" i="23"/>
  <c r="X96" i="23"/>
  <c r="W96" i="23"/>
  <c r="W94" i="23" s="1"/>
  <c r="V96" i="23"/>
  <c r="V94" i="23" s="1"/>
  <c r="U96" i="23"/>
  <c r="T96" i="23"/>
  <c r="S96" i="23"/>
  <c r="S94" i="23" s="1"/>
  <c r="R96" i="23"/>
  <c r="R94" i="23" s="1"/>
  <c r="Q96" i="23"/>
  <c r="P96" i="23"/>
  <c r="O96" i="23"/>
  <c r="O94" i="23" s="1"/>
  <c r="N96" i="23"/>
  <c r="M96" i="23"/>
  <c r="L96" i="23"/>
  <c r="K96" i="23"/>
  <c r="K94" i="23" s="1"/>
  <c r="J96" i="23"/>
  <c r="J94" i="23" s="1"/>
  <c r="I96" i="23"/>
  <c r="H96" i="23"/>
  <c r="G96" i="23"/>
  <c r="G94" i="23" s="1"/>
  <c r="F96" i="23"/>
  <c r="F94" i="23" s="1"/>
  <c r="E96" i="23"/>
  <c r="D96" i="23"/>
  <c r="C96" i="23"/>
  <c r="C94" i="23" s="1"/>
  <c r="B95" i="23"/>
  <c r="Y94" i="23"/>
  <c r="X94" i="23"/>
  <c r="U94" i="23"/>
  <c r="T94" i="23"/>
  <c r="Q94" i="23"/>
  <c r="P94" i="23"/>
  <c r="N94" i="23"/>
  <c r="M94" i="23"/>
  <c r="L94" i="23"/>
  <c r="I94" i="23"/>
  <c r="H94" i="23"/>
  <c r="E94" i="23"/>
  <c r="D94" i="23"/>
  <c r="B93" i="23"/>
  <c r="B92" i="23"/>
  <c r="B91" i="23"/>
  <c r="B90" i="23"/>
  <c r="B89" i="23"/>
  <c r="B88" i="23"/>
  <c r="B87" i="23"/>
  <c r="B86" i="23"/>
  <c r="B85" i="23"/>
  <c r="AA84" i="23"/>
  <c r="Z84" i="23"/>
  <c r="Y84" i="23"/>
  <c r="Y82" i="23" s="1"/>
  <c r="X84" i="23"/>
  <c r="W84" i="23"/>
  <c r="V84" i="23"/>
  <c r="U84" i="23"/>
  <c r="U82" i="23" s="1"/>
  <c r="T84" i="23"/>
  <c r="S84" i="23"/>
  <c r="R84" i="23"/>
  <c r="Q84" i="23"/>
  <c r="Q82" i="23" s="1"/>
  <c r="P84" i="23"/>
  <c r="O84" i="23"/>
  <c r="O82" i="23" s="1"/>
  <c r="N84" i="23"/>
  <c r="M84" i="23"/>
  <c r="M82" i="23" s="1"/>
  <c r="L84" i="23"/>
  <c r="K84" i="23"/>
  <c r="J84" i="23"/>
  <c r="I84" i="23"/>
  <c r="I82" i="23" s="1"/>
  <c r="H84" i="23"/>
  <c r="G84" i="23"/>
  <c r="F84" i="23"/>
  <c r="E84" i="23"/>
  <c r="E82" i="23" s="1"/>
  <c r="B82" i="23" s="1"/>
  <c r="D84" i="23"/>
  <c r="C84" i="23"/>
  <c r="B83" i="23"/>
  <c r="AA82" i="23"/>
  <c r="Z82" i="23"/>
  <c r="X82" i="23"/>
  <c r="W82" i="23"/>
  <c r="V82" i="23"/>
  <c r="T82" i="23"/>
  <c r="S82" i="23"/>
  <c r="R82" i="23"/>
  <c r="P82" i="23"/>
  <c r="N82" i="23"/>
  <c r="L82" i="23"/>
  <c r="K82" i="23"/>
  <c r="J82" i="23"/>
  <c r="H82" i="23"/>
  <c r="G82" i="23"/>
  <c r="F82" i="23"/>
  <c r="D82" i="23"/>
  <c r="C82" i="23"/>
  <c r="B81" i="23"/>
  <c r="B80" i="23"/>
  <c r="B79" i="23"/>
  <c r="B78" i="23"/>
  <c r="B77" i="23"/>
  <c r="B76" i="23"/>
  <c r="B75" i="23"/>
  <c r="AA74" i="23"/>
  <c r="AA72" i="23" s="1"/>
  <c r="Z74" i="23"/>
  <c r="Y74" i="23"/>
  <c r="Y72" i="23" s="1"/>
  <c r="X74" i="23"/>
  <c r="W74" i="23"/>
  <c r="V74" i="23"/>
  <c r="U74" i="23"/>
  <c r="U72" i="23" s="1"/>
  <c r="T74" i="23"/>
  <c r="S74" i="23"/>
  <c r="R74" i="23"/>
  <c r="Q74" i="23"/>
  <c r="Q72" i="23" s="1"/>
  <c r="P74" i="23"/>
  <c r="P72" i="23" s="1"/>
  <c r="O74" i="23"/>
  <c r="O72" i="23" s="1"/>
  <c r="N74" i="23"/>
  <c r="M74" i="23"/>
  <c r="M72" i="23" s="1"/>
  <c r="L74" i="23"/>
  <c r="K74" i="23"/>
  <c r="K72" i="23" s="1"/>
  <c r="J74" i="23"/>
  <c r="I74" i="23"/>
  <c r="I72" i="23" s="1"/>
  <c r="H74" i="23"/>
  <c r="G74" i="23"/>
  <c r="F74" i="23"/>
  <c r="E74" i="23"/>
  <c r="E72" i="23" s="1"/>
  <c r="D74" i="23"/>
  <c r="C74" i="23"/>
  <c r="B74" i="23" s="1"/>
  <c r="B73" i="23"/>
  <c r="Z72" i="23"/>
  <c r="X72" i="23"/>
  <c r="W72" i="23"/>
  <c r="V72" i="23"/>
  <c r="T72" i="23"/>
  <c r="S72" i="23"/>
  <c r="R72" i="23"/>
  <c r="N72" i="23"/>
  <c r="L72" i="23"/>
  <c r="J72" i="23"/>
  <c r="H72" i="23"/>
  <c r="G72" i="23"/>
  <c r="F72" i="23"/>
  <c r="D72" i="23"/>
  <c r="C72" i="23"/>
  <c r="B71" i="23"/>
  <c r="B70" i="23"/>
  <c r="B69" i="23"/>
  <c r="B68" i="23"/>
  <c r="AA67" i="23"/>
  <c r="Z67" i="23"/>
  <c r="Z65" i="23" s="1"/>
  <c r="Y67" i="23"/>
  <c r="Y65" i="23" s="1"/>
  <c r="X67" i="23"/>
  <c r="X65" i="23" s="1"/>
  <c r="W67" i="23"/>
  <c r="V67" i="23"/>
  <c r="V65" i="23" s="1"/>
  <c r="U67" i="23"/>
  <c r="U65" i="23" s="1"/>
  <c r="T67" i="23"/>
  <c r="T65" i="23" s="1"/>
  <c r="S67" i="23"/>
  <c r="R67" i="23"/>
  <c r="R65" i="23" s="1"/>
  <c r="Q67" i="23"/>
  <c r="P67" i="23"/>
  <c r="O67" i="23"/>
  <c r="N67" i="23"/>
  <c r="N65" i="23" s="1"/>
  <c r="M67" i="23"/>
  <c r="M65" i="23" s="1"/>
  <c r="L67" i="23"/>
  <c r="K67" i="23"/>
  <c r="J67" i="23"/>
  <c r="J65" i="23" s="1"/>
  <c r="I67" i="23"/>
  <c r="I65" i="23" s="1"/>
  <c r="H67" i="23"/>
  <c r="H65" i="23" s="1"/>
  <c r="G67" i="23"/>
  <c r="F67" i="23"/>
  <c r="F65" i="23" s="1"/>
  <c r="E67" i="23"/>
  <c r="D67" i="23"/>
  <c r="C67" i="23"/>
  <c r="B66" i="23"/>
  <c r="AA65" i="23"/>
  <c r="W65" i="23"/>
  <c r="S65" i="23"/>
  <c r="Q65" i="23"/>
  <c r="P65" i="23"/>
  <c r="O65" i="23"/>
  <c r="L65" i="23"/>
  <c r="K65" i="23"/>
  <c r="G65" i="23"/>
  <c r="E65" i="23"/>
  <c r="C65" i="23"/>
  <c r="B64" i="23"/>
  <c r="B63" i="23"/>
  <c r="B62" i="23"/>
  <c r="B61" i="23"/>
  <c r="B60" i="23"/>
  <c r="B59" i="23"/>
  <c r="AA58" i="23"/>
  <c r="Z58" i="23"/>
  <c r="Y58" i="23"/>
  <c r="Y56" i="23" s="1"/>
  <c r="X58" i="23"/>
  <c r="X56" i="23" s="1"/>
  <c r="W58" i="23"/>
  <c r="V58" i="23"/>
  <c r="U58" i="23"/>
  <c r="U56" i="23" s="1"/>
  <c r="T58" i="23"/>
  <c r="S58" i="23"/>
  <c r="R58" i="23"/>
  <c r="Q58" i="23"/>
  <c r="Q56" i="23" s="1"/>
  <c r="P58" i="23"/>
  <c r="O58" i="23"/>
  <c r="N58" i="23"/>
  <c r="M58" i="23"/>
  <c r="M56" i="23" s="1"/>
  <c r="L58" i="23"/>
  <c r="L56" i="23" s="1"/>
  <c r="K58" i="23"/>
  <c r="J58" i="23"/>
  <c r="I58" i="23"/>
  <c r="I56" i="23" s="1"/>
  <c r="H58" i="23"/>
  <c r="H56" i="23" s="1"/>
  <c r="G58" i="23"/>
  <c r="F58" i="23"/>
  <c r="E58" i="23"/>
  <c r="E56" i="23" s="1"/>
  <c r="D58" i="23"/>
  <c r="D56" i="23" s="1"/>
  <c r="C58" i="23"/>
  <c r="B57" i="23"/>
  <c r="AA56" i="23"/>
  <c r="Z56" i="23"/>
  <c r="W56" i="23"/>
  <c r="V56" i="23"/>
  <c r="T56" i="23"/>
  <c r="S56" i="23"/>
  <c r="R56" i="23"/>
  <c r="P56" i="23"/>
  <c r="O56" i="23"/>
  <c r="N56" i="23"/>
  <c r="K56" i="23"/>
  <c r="J56" i="23"/>
  <c r="G56" i="23"/>
  <c r="F56" i="23"/>
  <c r="C56" i="23"/>
  <c r="B55" i="23"/>
  <c r="B54" i="23"/>
  <c r="B53" i="23"/>
  <c r="B52" i="23"/>
  <c r="B51" i="23"/>
  <c r="B50" i="23"/>
  <c r="B49" i="23"/>
  <c r="AA48" i="23"/>
  <c r="Z48" i="23"/>
  <c r="Y48" i="23"/>
  <c r="Y46" i="23" s="1"/>
  <c r="X48" i="23"/>
  <c r="W48" i="23"/>
  <c r="V48" i="23"/>
  <c r="U48" i="23"/>
  <c r="U46" i="23" s="1"/>
  <c r="T48" i="23"/>
  <c r="S48" i="23"/>
  <c r="R48" i="23"/>
  <c r="Q48" i="23"/>
  <c r="Q46" i="23" s="1"/>
  <c r="P48" i="23"/>
  <c r="O48" i="23"/>
  <c r="O46" i="23" s="1"/>
  <c r="N48" i="23"/>
  <c r="M48" i="23"/>
  <c r="M46" i="23" s="1"/>
  <c r="L48" i="23"/>
  <c r="K48" i="23"/>
  <c r="J48" i="23"/>
  <c r="I48" i="23"/>
  <c r="I46" i="23" s="1"/>
  <c r="H48" i="23"/>
  <c r="G48" i="23"/>
  <c r="F48" i="23"/>
  <c r="E48" i="23"/>
  <c r="E46" i="23" s="1"/>
  <c r="D48" i="23"/>
  <c r="C48" i="23"/>
  <c r="B47" i="23"/>
  <c r="AA46" i="23"/>
  <c r="Z46" i="23"/>
  <c r="X46" i="23"/>
  <c r="W46" i="23"/>
  <c r="V46" i="23"/>
  <c r="T46" i="23"/>
  <c r="S46" i="23"/>
  <c r="R46" i="23"/>
  <c r="P46" i="23"/>
  <c r="N46" i="23"/>
  <c r="L46" i="23"/>
  <c r="K46" i="23"/>
  <c r="J46" i="23"/>
  <c r="H46" i="23"/>
  <c r="G46" i="23"/>
  <c r="F46" i="23"/>
  <c r="D46" i="23"/>
  <c r="C46" i="23"/>
  <c r="B46" i="23"/>
  <c r="B45" i="23"/>
  <c r="B44" i="23"/>
  <c r="B43" i="23"/>
  <c r="B42" i="23"/>
  <c r="B41" i="23"/>
  <c r="B40" i="23"/>
  <c r="B39" i="23"/>
  <c r="AA38" i="23"/>
  <c r="AA36" i="23" s="1"/>
  <c r="Z38" i="23"/>
  <c r="Y38" i="23"/>
  <c r="Y36" i="23" s="1"/>
  <c r="X38" i="23"/>
  <c r="W38" i="23"/>
  <c r="V38" i="23"/>
  <c r="U38" i="23"/>
  <c r="U36" i="23" s="1"/>
  <c r="T38" i="23"/>
  <c r="S38" i="23"/>
  <c r="S36" i="23" s="1"/>
  <c r="R38" i="23"/>
  <c r="Q38" i="23"/>
  <c r="Q36" i="23" s="1"/>
  <c r="P38" i="23"/>
  <c r="P36" i="23" s="1"/>
  <c r="O38" i="23"/>
  <c r="O36" i="23" s="1"/>
  <c r="N38" i="23"/>
  <c r="M38" i="23"/>
  <c r="M36" i="23" s="1"/>
  <c r="L38" i="23"/>
  <c r="K38" i="23"/>
  <c r="K36" i="23" s="1"/>
  <c r="J38" i="23"/>
  <c r="I38" i="23"/>
  <c r="I36" i="23" s="1"/>
  <c r="H38" i="23"/>
  <c r="G38" i="23"/>
  <c r="G36" i="23" s="1"/>
  <c r="F38" i="23"/>
  <c r="E38" i="23"/>
  <c r="E36" i="23" s="1"/>
  <c r="D38" i="23"/>
  <c r="C38" i="23"/>
  <c r="B38" i="23" s="1"/>
  <c r="B37" i="23"/>
  <c r="Z36" i="23"/>
  <c r="X36" i="23"/>
  <c r="W36" i="23"/>
  <c r="V36" i="23"/>
  <c r="T36" i="23"/>
  <c r="R36" i="23"/>
  <c r="N36" i="23"/>
  <c r="L36" i="23"/>
  <c r="J36" i="23"/>
  <c r="H36" i="23"/>
  <c r="F36" i="23"/>
  <c r="D36" i="23"/>
  <c r="B35" i="23"/>
  <c r="B34" i="23"/>
  <c r="B33" i="23"/>
  <c r="B32" i="23"/>
  <c r="B31" i="23"/>
  <c r="AA30" i="23"/>
  <c r="AA28" i="23" s="1"/>
  <c r="Z30" i="23"/>
  <c r="Z28" i="23" s="1"/>
  <c r="Z8" i="23" s="1"/>
  <c r="Z6" i="23" s="1"/>
  <c r="Z137" i="23" s="1"/>
  <c r="Y30" i="23"/>
  <c r="Y28" i="23" s="1"/>
  <c r="X30" i="23"/>
  <c r="W30" i="23"/>
  <c r="W28" i="23" s="1"/>
  <c r="V30" i="23"/>
  <c r="V28" i="23" s="1"/>
  <c r="U30" i="23"/>
  <c r="U28" i="23" s="1"/>
  <c r="T30" i="23"/>
  <c r="S30" i="23"/>
  <c r="S28" i="23" s="1"/>
  <c r="R30" i="23"/>
  <c r="R28" i="23" s="1"/>
  <c r="Q30" i="23"/>
  <c r="Q28" i="23" s="1"/>
  <c r="P30" i="23"/>
  <c r="O30" i="23"/>
  <c r="O28" i="23" s="1"/>
  <c r="N30" i="23"/>
  <c r="N28" i="23" s="1"/>
  <c r="M30" i="23"/>
  <c r="L30" i="23"/>
  <c r="K30" i="23"/>
  <c r="K28" i="23" s="1"/>
  <c r="J30" i="23"/>
  <c r="J28" i="23" s="1"/>
  <c r="I30" i="23"/>
  <c r="I28" i="23" s="1"/>
  <c r="H30" i="23"/>
  <c r="G30" i="23"/>
  <c r="G28" i="23" s="1"/>
  <c r="F30" i="23"/>
  <c r="F28" i="23" s="1"/>
  <c r="B28" i="23" s="1"/>
  <c r="E30" i="23"/>
  <c r="E28" i="23" s="1"/>
  <c r="D30" i="23"/>
  <c r="C30" i="23"/>
  <c r="C28" i="23" s="1"/>
  <c r="B30" i="23"/>
  <c r="B29" i="23"/>
  <c r="X28" i="23"/>
  <c r="T28" i="23"/>
  <c r="P28" i="23"/>
  <c r="M28" i="23"/>
  <c r="L28" i="23"/>
  <c r="H28" i="23"/>
  <c r="D28" i="23"/>
  <c r="B27" i="23"/>
  <c r="B26" i="23"/>
  <c r="AA25" i="23"/>
  <c r="Z25" i="23"/>
  <c r="Z23" i="23" s="1"/>
  <c r="Y25" i="23"/>
  <c r="Y23" i="23" s="1"/>
  <c r="X25" i="23"/>
  <c r="W25" i="23"/>
  <c r="V25" i="23"/>
  <c r="V23" i="23" s="1"/>
  <c r="U25" i="23"/>
  <c r="U23" i="23" s="1"/>
  <c r="T25" i="23"/>
  <c r="S25" i="23"/>
  <c r="R25" i="23"/>
  <c r="R23" i="23" s="1"/>
  <c r="Q25" i="23"/>
  <c r="P25" i="23"/>
  <c r="O25" i="23"/>
  <c r="N25" i="23"/>
  <c r="N23" i="23" s="1"/>
  <c r="M25" i="23"/>
  <c r="M23" i="23" s="1"/>
  <c r="L25" i="23"/>
  <c r="K25" i="23"/>
  <c r="J25" i="23"/>
  <c r="J23" i="23" s="1"/>
  <c r="J8" i="23" s="1"/>
  <c r="J6" i="23" s="1"/>
  <c r="I25" i="23"/>
  <c r="I23" i="23" s="1"/>
  <c r="H25" i="23"/>
  <c r="G25" i="23"/>
  <c r="F25" i="23"/>
  <c r="F23" i="23" s="1"/>
  <c r="E25" i="23"/>
  <c r="E23" i="23" s="1"/>
  <c r="D25" i="23"/>
  <c r="C25" i="23"/>
  <c r="B25" i="23"/>
  <c r="B24" i="23"/>
  <c r="AA23" i="23"/>
  <c r="X23" i="23"/>
  <c r="X8" i="23" s="1"/>
  <c r="X6" i="23" s="1"/>
  <c r="W23" i="23"/>
  <c r="T23" i="23"/>
  <c r="S23" i="23"/>
  <c r="Q23" i="23"/>
  <c r="P23" i="23"/>
  <c r="O23" i="23"/>
  <c r="L23" i="23"/>
  <c r="K23" i="23"/>
  <c r="H23" i="23"/>
  <c r="G23" i="23"/>
  <c r="D23" i="23"/>
  <c r="C23" i="23"/>
  <c r="B22" i="23"/>
  <c r="AA21" i="23"/>
  <c r="Z21" i="23"/>
  <c r="Y21" i="23"/>
  <c r="X21" i="23"/>
  <c r="W21" i="23"/>
  <c r="V21" i="23"/>
  <c r="U21" i="23"/>
  <c r="T21" i="23"/>
  <c r="S21" i="23"/>
  <c r="R21" i="23"/>
  <c r="Q21" i="23"/>
  <c r="P21" i="23"/>
  <c r="O21" i="23"/>
  <c r="N21" i="23"/>
  <c r="M21" i="23"/>
  <c r="L21" i="23"/>
  <c r="K21" i="23"/>
  <c r="J21" i="23"/>
  <c r="I21" i="23"/>
  <c r="H21" i="23"/>
  <c r="H8" i="23" s="1"/>
  <c r="H6" i="23" s="1"/>
  <c r="G21" i="23"/>
  <c r="F21" i="23"/>
  <c r="E21" i="23"/>
  <c r="D21" i="23"/>
  <c r="B21" i="23" s="1"/>
  <c r="C21" i="23"/>
  <c r="B20" i="23"/>
  <c r="B19" i="23"/>
  <c r="B18" i="23"/>
  <c r="B17" i="23"/>
  <c r="B16" i="23"/>
  <c r="B15" i="23"/>
  <c r="B14" i="23"/>
  <c r="B13" i="23"/>
  <c r="B12" i="23"/>
  <c r="AA11" i="23"/>
  <c r="AA9" i="23" s="1"/>
  <c r="Z11" i="23"/>
  <c r="Y11" i="23"/>
  <c r="X11" i="23"/>
  <c r="W11" i="23"/>
  <c r="W9" i="23" s="1"/>
  <c r="V11" i="23"/>
  <c r="U11" i="23"/>
  <c r="T11" i="23"/>
  <c r="S11" i="23"/>
  <c r="S9" i="23" s="1"/>
  <c r="S8" i="23" s="1"/>
  <c r="S6" i="23" s="1"/>
  <c r="R11" i="23"/>
  <c r="Q11" i="23"/>
  <c r="P11" i="23"/>
  <c r="O11" i="23"/>
  <c r="O9" i="23" s="1"/>
  <c r="N11" i="23"/>
  <c r="M11" i="23"/>
  <c r="M9" i="23" s="1"/>
  <c r="L11" i="23"/>
  <c r="K11" i="23"/>
  <c r="K9" i="23" s="1"/>
  <c r="J11" i="23"/>
  <c r="I11" i="23"/>
  <c r="H11" i="23"/>
  <c r="G11" i="23"/>
  <c r="G9" i="23" s="1"/>
  <c r="F11" i="23"/>
  <c r="E11" i="23"/>
  <c r="D11" i="23"/>
  <c r="C11" i="23"/>
  <c r="B10" i="23"/>
  <c r="Z9" i="23"/>
  <c r="Y9" i="23"/>
  <c r="X9" i="23"/>
  <c r="V9" i="23"/>
  <c r="U9" i="23"/>
  <c r="T9" i="23"/>
  <c r="R9" i="23"/>
  <c r="Q9" i="23"/>
  <c r="P9" i="23"/>
  <c r="N9" i="23"/>
  <c r="L9" i="23"/>
  <c r="J9" i="23"/>
  <c r="I9" i="23"/>
  <c r="H9" i="23"/>
  <c r="F9" i="23"/>
  <c r="E9" i="23"/>
  <c r="D9" i="23"/>
  <c r="O8" i="23"/>
  <c r="B7" i="23"/>
  <c r="O6" i="23"/>
  <c r="T137" i="26"/>
  <c r="C137" i="26"/>
  <c r="B137" i="26" s="1"/>
  <c r="T136" i="26"/>
  <c r="C136" i="26"/>
  <c r="B136" i="26"/>
  <c r="T135" i="26"/>
  <c r="C135" i="26"/>
  <c r="B135" i="26"/>
  <c r="T134" i="26"/>
  <c r="B134" i="26" s="1"/>
  <c r="C134" i="26"/>
  <c r="T133" i="26"/>
  <c r="C133" i="26"/>
  <c r="B133" i="26" s="1"/>
  <c r="T132" i="26"/>
  <c r="B132" i="26" s="1"/>
  <c r="C132" i="26"/>
  <c r="T131" i="26"/>
  <c r="C131" i="26"/>
  <c r="B131" i="26" s="1"/>
  <c r="T130" i="26"/>
  <c r="C130" i="26"/>
  <c r="B130" i="26"/>
  <c r="AB129" i="26"/>
  <c r="AB127" i="26" s="1"/>
  <c r="AA129" i="26"/>
  <c r="Z129" i="26"/>
  <c r="Y129" i="26"/>
  <c r="Y127" i="26" s="1"/>
  <c r="X129" i="26"/>
  <c r="X127" i="26" s="1"/>
  <c r="W129" i="26"/>
  <c r="W127" i="26" s="1"/>
  <c r="V129" i="26"/>
  <c r="U129" i="26"/>
  <c r="T129" i="26" s="1"/>
  <c r="S129" i="26"/>
  <c r="R129" i="26"/>
  <c r="Q129" i="26"/>
  <c r="Q127" i="26" s="1"/>
  <c r="P129" i="26"/>
  <c r="P127" i="26" s="1"/>
  <c r="O129" i="26"/>
  <c r="N129" i="26"/>
  <c r="M129" i="26"/>
  <c r="M127" i="26" s="1"/>
  <c r="L129" i="26"/>
  <c r="L127" i="26" s="1"/>
  <c r="K129" i="26"/>
  <c r="J129" i="26"/>
  <c r="I129" i="26"/>
  <c r="I127" i="26" s="1"/>
  <c r="H129" i="26"/>
  <c r="H127" i="26" s="1"/>
  <c r="G129" i="26"/>
  <c r="G127" i="26" s="1"/>
  <c r="F129" i="26"/>
  <c r="E129" i="26"/>
  <c r="D129" i="26"/>
  <c r="D127" i="26" s="1"/>
  <c r="T128" i="26"/>
  <c r="C128" i="26"/>
  <c r="AA127" i="26"/>
  <c r="Z127" i="26"/>
  <c r="V127" i="26"/>
  <c r="U127" i="26"/>
  <c r="T127" i="26" s="1"/>
  <c r="S127" i="26"/>
  <c r="R127" i="26"/>
  <c r="O127" i="26"/>
  <c r="N127" i="26"/>
  <c r="K127" i="26"/>
  <c r="J127" i="26"/>
  <c r="F127" i="26"/>
  <c r="T126" i="26"/>
  <c r="C126" i="26"/>
  <c r="B126" i="26"/>
  <c r="T125" i="26"/>
  <c r="C125" i="26"/>
  <c r="B125" i="26" s="1"/>
  <c r="T124" i="26"/>
  <c r="C124" i="26"/>
  <c r="T123" i="26"/>
  <c r="C123" i="26"/>
  <c r="B123" i="26"/>
  <c r="T122" i="26"/>
  <c r="C122" i="26"/>
  <c r="B122" i="26"/>
  <c r="T121" i="26"/>
  <c r="C121" i="26"/>
  <c r="T120" i="26"/>
  <c r="C120" i="26"/>
  <c r="B120" i="26"/>
  <c r="T119" i="26"/>
  <c r="C119" i="26"/>
  <c r="B119" i="26"/>
  <c r="AB118" i="26"/>
  <c r="AB116" i="26" s="1"/>
  <c r="AA118" i="26"/>
  <c r="Z118" i="26"/>
  <c r="Y118" i="26"/>
  <c r="Y116" i="26" s="1"/>
  <c r="X118" i="26"/>
  <c r="X116" i="26" s="1"/>
  <c r="W118" i="26"/>
  <c r="V118" i="26"/>
  <c r="V116" i="26" s="1"/>
  <c r="U118" i="26"/>
  <c r="U116" i="26" s="1"/>
  <c r="T118" i="26"/>
  <c r="S118" i="26"/>
  <c r="R118" i="26"/>
  <c r="Q118" i="26"/>
  <c r="Q116" i="26" s="1"/>
  <c r="P118" i="26"/>
  <c r="P116" i="26" s="1"/>
  <c r="O118" i="26"/>
  <c r="N118" i="26"/>
  <c r="M118" i="26"/>
  <c r="M116" i="26" s="1"/>
  <c r="L118" i="26"/>
  <c r="L116" i="26" s="1"/>
  <c r="K118" i="26"/>
  <c r="J118" i="26"/>
  <c r="I118" i="26"/>
  <c r="I116" i="26" s="1"/>
  <c r="H118" i="26"/>
  <c r="H116" i="26" s="1"/>
  <c r="G118" i="26"/>
  <c r="F118" i="26"/>
  <c r="F116" i="26" s="1"/>
  <c r="E118" i="26"/>
  <c r="E116" i="26" s="1"/>
  <c r="D118" i="26"/>
  <c r="T117" i="26"/>
  <c r="C117" i="26"/>
  <c r="B117" i="26" s="1"/>
  <c r="AA116" i="26"/>
  <c r="Z116" i="26"/>
  <c r="W116" i="26"/>
  <c r="S116" i="26"/>
  <c r="R116" i="26"/>
  <c r="O116" i="26"/>
  <c r="N116" i="26"/>
  <c r="K116" i="26"/>
  <c r="J116" i="26"/>
  <c r="G116" i="26"/>
  <c r="T115" i="26"/>
  <c r="C115" i="26"/>
  <c r="B115" i="26"/>
  <c r="T114" i="26"/>
  <c r="B114" i="26" s="1"/>
  <c r="C114" i="26"/>
  <c r="T113" i="26"/>
  <c r="C113" i="26"/>
  <c r="T112" i="26"/>
  <c r="C112" i="26"/>
  <c r="B112" i="26"/>
  <c r="T111" i="26"/>
  <c r="C111" i="26"/>
  <c r="B111" i="26"/>
  <c r="T110" i="26"/>
  <c r="B110" i="26" s="1"/>
  <c r="C110" i="26"/>
  <c r="T109" i="26"/>
  <c r="C109" i="26"/>
  <c r="B109" i="26" s="1"/>
  <c r="T108" i="26"/>
  <c r="B108" i="26" s="1"/>
  <c r="C108" i="26"/>
  <c r="AB107" i="26"/>
  <c r="AA107" i="26"/>
  <c r="AA105" i="26" s="1"/>
  <c r="Z107" i="26"/>
  <c r="Z105" i="26" s="1"/>
  <c r="Y107" i="26"/>
  <c r="X107" i="26"/>
  <c r="W107" i="26"/>
  <c r="V107" i="26"/>
  <c r="U107" i="26"/>
  <c r="S107" i="26"/>
  <c r="R107" i="26"/>
  <c r="R105" i="26" s="1"/>
  <c r="Q107" i="26"/>
  <c r="P107" i="26"/>
  <c r="O107" i="26"/>
  <c r="N107" i="26"/>
  <c r="N105" i="26" s="1"/>
  <c r="M107" i="26"/>
  <c r="L107" i="26"/>
  <c r="K107" i="26"/>
  <c r="J107" i="26"/>
  <c r="J105" i="26" s="1"/>
  <c r="I107" i="26"/>
  <c r="H107" i="26"/>
  <c r="G107" i="26"/>
  <c r="G105" i="26" s="1"/>
  <c r="F107" i="26"/>
  <c r="F105" i="26" s="1"/>
  <c r="E107" i="26"/>
  <c r="D107" i="26"/>
  <c r="C107" i="26"/>
  <c r="T106" i="26"/>
  <c r="C106" i="26"/>
  <c r="B106" i="26"/>
  <c r="AB105" i="26"/>
  <c r="Y105" i="26"/>
  <c r="X105" i="26"/>
  <c r="W105" i="26"/>
  <c r="V105" i="26"/>
  <c r="U105" i="26"/>
  <c r="T105" i="26"/>
  <c r="S105" i="26"/>
  <c r="Q105" i="26"/>
  <c r="P105" i="26"/>
  <c r="O105" i="26"/>
  <c r="M105" i="26"/>
  <c r="L105" i="26"/>
  <c r="K105" i="26"/>
  <c r="I105" i="26"/>
  <c r="H105" i="26"/>
  <c r="E105" i="26"/>
  <c r="D105" i="26"/>
  <c r="T104" i="26"/>
  <c r="C104" i="26"/>
  <c r="B104" i="26" s="1"/>
  <c r="T103" i="26"/>
  <c r="C103" i="26"/>
  <c r="B103" i="26"/>
  <c r="T102" i="26"/>
  <c r="B102" i="26" s="1"/>
  <c r="C102" i="26"/>
  <c r="T101" i="26"/>
  <c r="C101" i="26"/>
  <c r="B101" i="26" s="1"/>
  <c r="T100" i="26"/>
  <c r="C100" i="26"/>
  <c r="B100" i="26" s="1"/>
  <c r="T99" i="26"/>
  <c r="C99" i="26"/>
  <c r="B99" i="26"/>
  <c r="T98" i="26"/>
  <c r="B98" i="26" s="1"/>
  <c r="C98" i="26"/>
  <c r="AB97" i="26"/>
  <c r="AB95" i="26" s="1"/>
  <c r="AA97" i="26"/>
  <c r="AA95" i="26" s="1"/>
  <c r="Z97" i="26"/>
  <c r="Y97" i="26"/>
  <c r="X97" i="26"/>
  <c r="X95" i="26" s="1"/>
  <c r="W97" i="26"/>
  <c r="W95" i="26" s="1"/>
  <c r="V97" i="26"/>
  <c r="U97" i="26"/>
  <c r="T97" i="26"/>
  <c r="S97" i="26"/>
  <c r="S95" i="26" s="1"/>
  <c r="R97" i="26"/>
  <c r="Q97" i="26"/>
  <c r="P97" i="26"/>
  <c r="P95" i="26" s="1"/>
  <c r="O97" i="26"/>
  <c r="O95" i="26" s="1"/>
  <c r="N97" i="26"/>
  <c r="M97" i="26"/>
  <c r="L97" i="26"/>
  <c r="L95" i="26" s="1"/>
  <c r="K97" i="26"/>
  <c r="K95" i="26" s="1"/>
  <c r="J97" i="26"/>
  <c r="I97" i="26"/>
  <c r="H97" i="26"/>
  <c r="H95" i="26" s="1"/>
  <c r="G97" i="26"/>
  <c r="G95" i="26" s="1"/>
  <c r="F97" i="26"/>
  <c r="E97" i="26"/>
  <c r="D97" i="26"/>
  <c r="D95" i="26" s="1"/>
  <c r="T96" i="26"/>
  <c r="C96" i="26"/>
  <c r="B96" i="26" s="1"/>
  <c r="Z95" i="26"/>
  <c r="Y95" i="26"/>
  <c r="V95" i="26"/>
  <c r="U95" i="26"/>
  <c r="R95" i="26"/>
  <c r="Q95" i="26"/>
  <c r="N95" i="26"/>
  <c r="M95" i="26"/>
  <c r="J95" i="26"/>
  <c r="I95" i="26"/>
  <c r="F95" i="26"/>
  <c r="E95" i="26"/>
  <c r="T94" i="26"/>
  <c r="B94" i="26" s="1"/>
  <c r="C94" i="26"/>
  <c r="T93" i="26"/>
  <c r="C93" i="26"/>
  <c r="T92" i="26"/>
  <c r="C92" i="26"/>
  <c r="B92" i="26" s="1"/>
  <c r="T91" i="26"/>
  <c r="C91" i="26"/>
  <c r="B91" i="26"/>
  <c r="T90" i="26"/>
  <c r="B90" i="26" s="1"/>
  <c r="C90" i="26"/>
  <c r="T89" i="26"/>
  <c r="C89" i="26"/>
  <c r="B89" i="26" s="1"/>
  <c r="T88" i="26"/>
  <c r="C88" i="26"/>
  <c r="B88" i="26" s="1"/>
  <c r="T87" i="26"/>
  <c r="C87" i="26"/>
  <c r="B87" i="26" s="1"/>
  <c r="T86" i="26"/>
  <c r="C86" i="26"/>
  <c r="B86" i="26"/>
  <c r="AB85" i="26"/>
  <c r="AB83" i="26" s="1"/>
  <c r="AA85" i="26"/>
  <c r="Z85" i="26"/>
  <c r="Y85" i="26"/>
  <c r="X85" i="26"/>
  <c r="X83" i="26" s="1"/>
  <c r="W85" i="26"/>
  <c r="V85" i="26"/>
  <c r="U85" i="26"/>
  <c r="T85" i="26" s="1"/>
  <c r="S85" i="26"/>
  <c r="R85" i="26"/>
  <c r="Q85" i="26"/>
  <c r="Q83" i="26" s="1"/>
  <c r="P85" i="26"/>
  <c r="P83" i="26" s="1"/>
  <c r="O85" i="26"/>
  <c r="N85" i="26"/>
  <c r="M85" i="26"/>
  <c r="M83" i="26" s="1"/>
  <c r="L85" i="26"/>
  <c r="L83" i="26" s="1"/>
  <c r="K85" i="26"/>
  <c r="J85" i="26"/>
  <c r="I85" i="26"/>
  <c r="H85" i="26"/>
  <c r="H83" i="26" s="1"/>
  <c r="G85" i="26"/>
  <c r="F85" i="26"/>
  <c r="E85" i="26"/>
  <c r="D85" i="26"/>
  <c r="D83" i="26" s="1"/>
  <c r="T84" i="26"/>
  <c r="C84" i="26"/>
  <c r="B84" i="26" s="1"/>
  <c r="AA83" i="26"/>
  <c r="Z83" i="26"/>
  <c r="Y83" i="26"/>
  <c r="W83" i="26"/>
  <c r="V83" i="26"/>
  <c r="U83" i="26"/>
  <c r="T83" i="26" s="1"/>
  <c r="S83" i="26"/>
  <c r="R83" i="26"/>
  <c r="O83" i="26"/>
  <c r="N83" i="26"/>
  <c r="K83" i="26"/>
  <c r="J83" i="26"/>
  <c r="I83" i="26"/>
  <c r="G83" i="26"/>
  <c r="F83" i="26"/>
  <c r="E83" i="26"/>
  <c r="C83" i="26" s="1"/>
  <c r="B83" i="26" s="1"/>
  <c r="T82" i="26"/>
  <c r="C82" i="26"/>
  <c r="B82" i="26"/>
  <c r="T81" i="26"/>
  <c r="C81" i="26"/>
  <c r="T80" i="26"/>
  <c r="C80" i="26"/>
  <c r="T79" i="26"/>
  <c r="C79" i="26"/>
  <c r="B79" i="26" s="1"/>
  <c r="T78" i="26"/>
  <c r="C78" i="26"/>
  <c r="B78" i="26"/>
  <c r="T77" i="26"/>
  <c r="C77" i="26"/>
  <c r="T76" i="26"/>
  <c r="C76" i="26"/>
  <c r="B76" i="26" s="1"/>
  <c r="AB75" i="26"/>
  <c r="AA75" i="26"/>
  <c r="Z75" i="26"/>
  <c r="Z73" i="26" s="1"/>
  <c r="Y75" i="26"/>
  <c r="X75" i="26"/>
  <c r="W75" i="26"/>
  <c r="V75" i="26"/>
  <c r="V73" i="26" s="1"/>
  <c r="U75" i="26"/>
  <c r="S75" i="26"/>
  <c r="R75" i="26"/>
  <c r="R73" i="26" s="1"/>
  <c r="Q75" i="26"/>
  <c r="Q73" i="26" s="1"/>
  <c r="P75" i="26"/>
  <c r="O75" i="26"/>
  <c r="N75" i="26"/>
  <c r="N73" i="26" s="1"/>
  <c r="M75" i="26"/>
  <c r="M73" i="26" s="1"/>
  <c r="L75" i="26"/>
  <c r="K75" i="26"/>
  <c r="J75" i="26"/>
  <c r="J73" i="26" s="1"/>
  <c r="I75" i="26"/>
  <c r="I73" i="26" s="1"/>
  <c r="H75" i="26"/>
  <c r="G75" i="26"/>
  <c r="G73" i="26" s="1"/>
  <c r="F75" i="26"/>
  <c r="F73" i="26" s="1"/>
  <c r="E75" i="26"/>
  <c r="C75" i="26" s="1"/>
  <c r="D75" i="26"/>
  <c r="T74" i="26"/>
  <c r="B74" i="26" s="1"/>
  <c r="C74" i="26"/>
  <c r="AB73" i="26"/>
  <c r="AA73" i="26"/>
  <c r="Y73" i="26"/>
  <c r="X73" i="26"/>
  <c r="W73" i="26"/>
  <c r="U73" i="26"/>
  <c r="T73" i="26" s="1"/>
  <c r="S73" i="26"/>
  <c r="P73" i="26"/>
  <c r="O73" i="26"/>
  <c r="L73" i="26"/>
  <c r="K73" i="26"/>
  <c r="H73" i="26"/>
  <c r="E73" i="26"/>
  <c r="D73" i="26"/>
  <c r="C73" i="26" s="1"/>
  <c r="B73" i="26" s="1"/>
  <c r="T72" i="26"/>
  <c r="C72" i="26"/>
  <c r="B72" i="26" s="1"/>
  <c r="T71" i="26"/>
  <c r="C71" i="26"/>
  <c r="B71" i="26"/>
  <c r="T70" i="26"/>
  <c r="B70" i="26" s="1"/>
  <c r="C70" i="26"/>
  <c r="T69" i="26"/>
  <c r="C69" i="26"/>
  <c r="AB68" i="26"/>
  <c r="AA68" i="26"/>
  <c r="AA66" i="26" s="1"/>
  <c r="Z68" i="26"/>
  <c r="Z66" i="26" s="1"/>
  <c r="Y68" i="26"/>
  <c r="X68" i="26"/>
  <c r="X66" i="26" s="1"/>
  <c r="W68" i="26"/>
  <c r="W66" i="26" s="1"/>
  <c r="V68" i="26"/>
  <c r="T68" i="26" s="1"/>
  <c r="U68" i="26"/>
  <c r="S68" i="26"/>
  <c r="S66" i="26" s="1"/>
  <c r="R68" i="26"/>
  <c r="R66" i="26" s="1"/>
  <c r="Q68" i="26"/>
  <c r="P68" i="26"/>
  <c r="O68" i="26"/>
  <c r="O66" i="26" s="1"/>
  <c r="N68" i="26"/>
  <c r="N66" i="26" s="1"/>
  <c r="M68" i="26"/>
  <c r="L68" i="26"/>
  <c r="K68" i="26"/>
  <c r="K66" i="26" s="1"/>
  <c r="J68" i="26"/>
  <c r="J66" i="26" s="1"/>
  <c r="I68" i="26"/>
  <c r="H68" i="26"/>
  <c r="H66" i="26" s="1"/>
  <c r="G68" i="26"/>
  <c r="G66" i="26" s="1"/>
  <c r="F68" i="26"/>
  <c r="E68" i="26"/>
  <c r="D68" i="26"/>
  <c r="C68" i="26" s="1"/>
  <c r="B68" i="26" s="1"/>
  <c r="T67" i="26"/>
  <c r="C67" i="26"/>
  <c r="B67" i="26" s="1"/>
  <c r="AB66" i="26"/>
  <c r="Y66" i="26"/>
  <c r="U66" i="26"/>
  <c r="Q66" i="26"/>
  <c r="P66" i="26"/>
  <c r="M66" i="26"/>
  <c r="L66" i="26"/>
  <c r="I66" i="26"/>
  <c r="F66" i="26"/>
  <c r="E66" i="26"/>
  <c r="D66" i="26"/>
  <c r="T65" i="26"/>
  <c r="C65" i="26"/>
  <c r="T64" i="26"/>
  <c r="C64" i="26"/>
  <c r="B64" i="26"/>
  <c r="T63" i="26"/>
  <c r="C63" i="26"/>
  <c r="B63" i="26" s="1"/>
  <c r="T62" i="26"/>
  <c r="B62" i="26" s="1"/>
  <c r="C62" i="26"/>
  <c r="T61" i="26"/>
  <c r="C61" i="26"/>
  <c r="B61" i="26" s="1"/>
  <c r="T60" i="26"/>
  <c r="C60" i="26"/>
  <c r="B60" i="26" s="1"/>
  <c r="AB59" i="26"/>
  <c r="AA59" i="26"/>
  <c r="AA57" i="26" s="1"/>
  <c r="Z59" i="26"/>
  <c r="Z57" i="26" s="1"/>
  <c r="Y59" i="26"/>
  <c r="X59" i="26"/>
  <c r="W59" i="26"/>
  <c r="V59" i="26"/>
  <c r="V57" i="26" s="1"/>
  <c r="U59" i="26"/>
  <c r="S59" i="26"/>
  <c r="S57" i="26" s="1"/>
  <c r="R59" i="26"/>
  <c r="R57" i="26" s="1"/>
  <c r="Q59" i="26"/>
  <c r="P59" i="26"/>
  <c r="O59" i="26"/>
  <c r="O57" i="26" s="1"/>
  <c r="N59" i="26"/>
  <c r="N57" i="26" s="1"/>
  <c r="M59" i="26"/>
  <c r="L59" i="26"/>
  <c r="K59" i="26"/>
  <c r="K57" i="26" s="1"/>
  <c r="J59" i="26"/>
  <c r="J57" i="26" s="1"/>
  <c r="I59" i="26"/>
  <c r="I57" i="26" s="1"/>
  <c r="H59" i="26"/>
  <c r="G59" i="26"/>
  <c r="G57" i="26" s="1"/>
  <c r="C57" i="26" s="1"/>
  <c r="F59" i="26"/>
  <c r="F57" i="26" s="1"/>
  <c r="E59" i="26"/>
  <c r="D59" i="26"/>
  <c r="C59" i="26"/>
  <c r="T58" i="26"/>
  <c r="C58" i="26"/>
  <c r="B58" i="26"/>
  <c r="AB57" i="26"/>
  <c r="Y57" i="26"/>
  <c r="X57" i="26"/>
  <c r="W57" i="26"/>
  <c r="U57" i="26"/>
  <c r="Q57" i="26"/>
  <c r="P57" i="26"/>
  <c r="M57" i="26"/>
  <c r="L57" i="26"/>
  <c r="H57" i="26"/>
  <c r="E57" i="26"/>
  <c r="D57" i="26"/>
  <c r="T56" i="26"/>
  <c r="C56" i="26"/>
  <c r="B56" i="26" s="1"/>
  <c r="T55" i="26"/>
  <c r="C55" i="26"/>
  <c r="B55" i="26" s="1"/>
  <c r="T54" i="26"/>
  <c r="C54" i="26"/>
  <c r="B54" i="26"/>
  <c r="T53" i="26"/>
  <c r="C53" i="26"/>
  <c r="T52" i="26"/>
  <c r="C52" i="26"/>
  <c r="T51" i="26"/>
  <c r="C51" i="26"/>
  <c r="B51" i="26" s="1"/>
  <c r="T50" i="26"/>
  <c r="C50" i="26"/>
  <c r="B50" i="26"/>
  <c r="AB49" i="26"/>
  <c r="AB47" i="26" s="1"/>
  <c r="AA49" i="26"/>
  <c r="Z49" i="26"/>
  <c r="Y49" i="26"/>
  <c r="X49" i="26"/>
  <c r="X47" i="26" s="1"/>
  <c r="W49" i="26"/>
  <c r="V49" i="26"/>
  <c r="U49" i="26"/>
  <c r="S49" i="26"/>
  <c r="R49" i="26"/>
  <c r="Q49" i="26"/>
  <c r="Q47" i="26" s="1"/>
  <c r="P49" i="26"/>
  <c r="P47" i="26" s="1"/>
  <c r="O49" i="26"/>
  <c r="O47" i="26" s="1"/>
  <c r="N49" i="26"/>
  <c r="M49" i="26"/>
  <c r="M47" i="26" s="1"/>
  <c r="L49" i="26"/>
  <c r="L47" i="26" s="1"/>
  <c r="K49" i="26"/>
  <c r="J49" i="26"/>
  <c r="I49" i="26"/>
  <c r="H49" i="26"/>
  <c r="H47" i="26" s="1"/>
  <c r="G49" i="26"/>
  <c r="F49" i="26"/>
  <c r="E49" i="26"/>
  <c r="E47" i="26" s="1"/>
  <c r="C47" i="26" s="1"/>
  <c r="D49" i="26"/>
  <c r="D47" i="26" s="1"/>
  <c r="T48" i="26"/>
  <c r="C48" i="26"/>
  <c r="B48" i="26" s="1"/>
  <c r="AA47" i="26"/>
  <c r="Z47" i="26"/>
  <c r="Y47" i="26"/>
  <c r="W47" i="26"/>
  <c r="V47" i="26"/>
  <c r="S47" i="26"/>
  <c r="R47" i="26"/>
  <c r="N47" i="26"/>
  <c r="K47" i="26"/>
  <c r="J47" i="26"/>
  <c r="I47" i="26"/>
  <c r="G47" i="26"/>
  <c r="F47" i="26"/>
  <c r="T46" i="26"/>
  <c r="C46" i="26"/>
  <c r="B46" i="26"/>
  <c r="T45" i="26"/>
  <c r="C45" i="26"/>
  <c r="T44" i="26"/>
  <c r="C44" i="26"/>
  <c r="B44" i="26" s="1"/>
  <c r="T43" i="26"/>
  <c r="C43" i="26"/>
  <c r="B43" i="26"/>
  <c r="T42" i="26"/>
  <c r="B42" i="26" s="1"/>
  <c r="C42" i="26"/>
  <c r="T41" i="26"/>
  <c r="C41" i="26"/>
  <c r="T40" i="26"/>
  <c r="C40" i="26"/>
  <c r="B40" i="26"/>
  <c r="AB39" i="26"/>
  <c r="AA39" i="26"/>
  <c r="AA37" i="26" s="1"/>
  <c r="Z39" i="26"/>
  <c r="Z37" i="26" s="1"/>
  <c r="Y39" i="26"/>
  <c r="Y37" i="26" s="1"/>
  <c r="Y9" i="26" s="1"/>
  <c r="Y7" i="26" s="1"/>
  <c r="Y138" i="26" s="1"/>
  <c r="X39" i="26"/>
  <c r="W39" i="26"/>
  <c r="V39" i="26"/>
  <c r="V37" i="26" s="1"/>
  <c r="U39" i="26"/>
  <c r="S39" i="26"/>
  <c r="R39" i="26"/>
  <c r="R37" i="26" s="1"/>
  <c r="Q39" i="26"/>
  <c r="P39" i="26"/>
  <c r="O39" i="26"/>
  <c r="N39" i="26"/>
  <c r="N37" i="26" s="1"/>
  <c r="M39" i="26"/>
  <c r="L39" i="26"/>
  <c r="K39" i="26"/>
  <c r="K37" i="26" s="1"/>
  <c r="J39" i="26"/>
  <c r="J37" i="26" s="1"/>
  <c r="I39" i="26"/>
  <c r="H39" i="26"/>
  <c r="G39" i="26"/>
  <c r="G37" i="26" s="1"/>
  <c r="F39" i="26"/>
  <c r="F37" i="26" s="1"/>
  <c r="E39" i="26"/>
  <c r="D39" i="26"/>
  <c r="C39" i="26"/>
  <c r="T38" i="26"/>
  <c r="C38" i="26"/>
  <c r="B38" i="26"/>
  <c r="AB37" i="26"/>
  <c r="X37" i="26"/>
  <c r="W37" i="26"/>
  <c r="S37" i="26"/>
  <c r="Q37" i="26"/>
  <c r="P37" i="26"/>
  <c r="O37" i="26"/>
  <c r="M37" i="26"/>
  <c r="L37" i="26"/>
  <c r="I37" i="26"/>
  <c r="H37" i="26"/>
  <c r="E37" i="26"/>
  <c r="D37" i="26"/>
  <c r="T36" i="26"/>
  <c r="C36" i="26"/>
  <c r="B36" i="26"/>
  <c r="T35" i="26"/>
  <c r="C35" i="26"/>
  <c r="B35" i="26" s="1"/>
  <c r="T34" i="26"/>
  <c r="B34" i="26" s="1"/>
  <c r="C34" i="26"/>
  <c r="T33" i="26"/>
  <c r="C33" i="26"/>
  <c r="B33" i="26" s="1"/>
  <c r="T32" i="26"/>
  <c r="C32" i="26"/>
  <c r="B32" i="26" s="1"/>
  <c r="AB31" i="26"/>
  <c r="AA31" i="26"/>
  <c r="AA29" i="26" s="1"/>
  <c r="Z31" i="26"/>
  <c r="Z29" i="26" s="1"/>
  <c r="Y31" i="26"/>
  <c r="X31" i="26"/>
  <c r="W31" i="26"/>
  <c r="V31" i="26"/>
  <c r="V29" i="26" s="1"/>
  <c r="U31" i="26"/>
  <c r="S31" i="26"/>
  <c r="R31" i="26"/>
  <c r="R29" i="26" s="1"/>
  <c r="Q31" i="26"/>
  <c r="P31" i="26"/>
  <c r="O31" i="26"/>
  <c r="O29" i="26" s="1"/>
  <c r="N31" i="26"/>
  <c r="N29" i="26" s="1"/>
  <c r="M31" i="26"/>
  <c r="L31" i="26"/>
  <c r="K31" i="26"/>
  <c r="K29" i="26" s="1"/>
  <c r="J31" i="26"/>
  <c r="J29" i="26" s="1"/>
  <c r="I31" i="26"/>
  <c r="I29" i="26" s="1"/>
  <c r="H31" i="26"/>
  <c r="G31" i="26"/>
  <c r="G29" i="26" s="1"/>
  <c r="F31" i="26"/>
  <c r="F29" i="26" s="1"/>
  <c r="E31" i="26"/>
  <c r="D31" i="26"/>
  <c r="C31" i="26"/>
  <c r="T30" i="26"/>
  <c r="C30" i="26"/>
  <c r="B30" i="26"/>
  <c r="AB29" i="26"/>
  <c r="Y29" i="26"/>
  <c r="X29" i="26"/>
  <c r="W29" i="26"/>
  <c r="U29" i="26"/>
  <c r="S29" i="26"/>
  <c r="Q29" i="26"/>
  <c r="P29" i="26"/>
  <c r="M29" i="26"/>
  <c r="L29" i="26"/>
  <c r="H29" i="26"/>
  <c r="E29" i="26"/>
  <c r="D29" i="26"/>
  <c r="C29" i="26"/>
  <c r="T28" i="26"/>
  <c r="C28" i="26"/>
  <c r="B28" i="26" s="1"/>
  <c r="T27" i="26"/>
  <c r="C27" i="26"/>
  <c r="B27" i="26" s="1"/>
  <c r="AB26" i="26"/>
  <c r="AA26" i="26"/>
  <c r="Z26" i="26"/>
  <c r="Y26" i="26"/>
  <c r="Y24" i="26" s="1"/>
  <c r="X26" i="26"/>
  <c r="W26" i="26"/>
  <c r="V26" i="26"/>
  <c r="U26" i="26"/>
  <c r="U24" i="26" s="1"/>
  <c r="S26" i="26"/>
  <c r="R26" i="26"/>
  <c r="R24" i="26" s="1"/>
  <c r="Q26" i="26"/>
  <c r="Q24" i="26" s="1"/>
  <c r="P26" i="26"/>
  <c r="O26" i="26"/>
  <c r="N26" i="26"/>
  <c r="N24" i="26" s="1"/>
  <c r="M26" i="26"/>
  <c r="M24" i="26" s="1"/>
  <c r="L26" i="26"/>
  <c r="K26" i="26"/>
  <c r="J26" i="26"/>
  <c r="I26" i="26"/>
  <c r="I24" i="26" s="1"/>
  <c r="H26" i="26"/>
  <c r="G26" i="26"/>
  <c r="F26" i="26"/>
  <c r="E26" i="26"/>
  <c r="E24" i="26" s="1"/>
  <c r="D26" i="26"/>
  <c r="T25" i="26"/>
  <c r="C25" i="26"/>
  <c r="AB24" i="26"/>
  <c r="AA24" i="26"/>
  <c r="Z24" i="26"/>
  <c r="X24" i="26"/>
  <c r="W24" i="26"/>
  <c r="V24" i="26"/>
  <c r="T24" i="26" s="1"/>
  <c r="S24" i="26"/>
  <c r="P24" i="26"/>
  <c r="O24" i="26"/>
  <c r="L24" i="26"/>
  <c r="K24" i="26"/>
  <c r="K9" i="26" s="1"/>
  <c r="K7" i="26" s="1"/>
  <c r="K138" i="26" s="1"/>
  <c r="J24" i="26"/>
  <c r="H24" i="26"/>
  <c r="G24" i="26"/>
  <c r="F24" i="26"/>
  <c r="D24" i="26"/>
  <c r="T23" i="26"/>
  <c r="C23" i="26"/>
  <c r="B23" i="26" s="1"/>
  <c r="AB22" i="26"/>
  <c r="AA22" i="26"/>
  <c r="Z22" i="26"/>
  <c r="Y22" i="26"/>
  <c r="X22" i="26"/>
  <c r="W22" i="26"/>
  <c r="V22" i="26"/>
  <c r="U22" i="26"/>
  <c r="T22" i="26" s="1"/>
  <c r="S22" i="26"/>
  <c r="R22" i="26"/>
  <c r="Q22" i="26"/>
  <c r="Q9" i="26" s="1"/>
  <c r="Q7" i="26" s="1"/>
  <c r="Q138" i="26" s="1"/>
  <c r="P22" i="26"/>
  <c r="O22" i="26"/>
  <c r="N22" i="26"/>
  <c r="M22" i="26"/>
  <c r="L22" i="26"/>
  <c r="K22" i="26"/>
  <c r="J22" i="26"/>
  <c r="I22" i="26"/>
  <c r="H22" i="26"/>
  <c r="G22" i="26"/>
  <c r="F22" i="26"/>
  <c r="E22" i="26"/>
  <c r="D22" i="26"/>
  <c r="T21" i="26"/>
  <c r="C21" i="26"/>
  <c r="T20" i="26"/>
  <c r="C20" i="26"/>
  <c r="B20" i="26" s="1"/>
  <c r="T19" i="26"/>
  <c r="C19" i="26"/>
  <c r="B19" i="26"/>
  <c r="T18" i="26"/>
  <c r="B18" i="26" s="1"/>
  <c r="C18" i="26"/>
  <c r="T17" i="26"/>
  <c r="C17" i="26"/>
  <c r="T16" i="26"/>
  <c r="C16" i="26"/>
  <c r="B16" i="26"/>
  <c r="T15" i="26"/>
  <c r="C15" i="26"/>
  <c r="B15" i="26" s="1"/>
  <c r="T14" i="26"/>
  <c r="B14" i="26" s="1"/>
  <c r="C14" i="26"/>
  <c r="T13" i="26"/>
  <c r="C13" i="26"/>
  <c r="B13" i="26" s="1"/>
  <c r="AB12" i="26"/>
  <c r="AB10" i="26" s="1"/>
  <c r="AA12" i="26"/>
  <c r="AA10" i="26" s="1"/>
  <c r="Z12" i="26"/>
  <c r="Y12" i="26"/>
  <c r="X12" i="26"/>
  <c r="X10" i="26" s="1"/>
  <c r="W12" i="26"/>
  <c r="W10" i="26" s="1"/>
  <c r="W9" i="26" s="1"/>
  <c r="W7" i="26" s="1"/>
  <c r="W138" i="26" s="1"/>
  <c r="V12" i="26"/>
  <c r="U12" i="26"/>
  <c r="T12" i="26"/>
  <c r="S12" i="26"/>
  <c r="S10" i="26" s="1"/>
  <c r="R12" i="26"/>
  <c r="Q12" i="26"/>
  <c r="P12" i="26"/>
  <c r="O12" i="26"/>
  <c r="O10" i="26" s="1"/>
  <c r="N12" i="26"/>
  <c r="M12" i="26"/>
  <c r="L12" i="26"/>
  <c r="L10" i="26" s="1"/>
  <c r="K12" i="26"/>
  <c r="K10" i="26" s="1"/>
  <c r="J12" i="26"/>
  <c r="I12" i="26"/>
  <c r="H12" i="26"/>
  <c r="H10" i="26" s="1"/>
  <c r="G12" i="26"/>
  <c r="G10" i="26" s="1"/>
  <c r="G9" i="26" s="1"/>
  <c r="G7" i="26" s="1"/>
  <c r="G138" i="26" s="1"/>
  <c r="F12" i="26"/>
  <c r="E12" i="26"/>
  <c r="D12" i="26"/>
  <c r="C12" i="26" s="1"/>
  <c r="B12" i="26" s="1"/>
  <c r="T11" i="26"/>
  <c r="C11" i="26"/>
  <c r="B11" i="26" s="1"/>
  <c r="Z10" i="26"/>
  <c r="Y10" i="26"/>
  <c r="V10" i="26"/>
  <c r="U10" i="26"/>
  <c r="T10" i="26" s="1"/>
  <c r="R10" i="26"/>
  <c r="Q10" i="26"/>
  <c r="P10" i="26"/>
  <c r="P9" i="26" s="1"/>
  <c r="P7" i="26" s="1"/>
  <c r="P138" i="26" s="1"/>
  <c r="N10" i="26"/>
  <c r="M10" i="26"/>
  <c r="J10" i="26"/>
  <c r="I10" i="26"/>
  <c r="F10" i="26"/>
  <c r="E10" i="26"/>
  <c r="D10" i="26"/>
  <c r="AA9" i="26"/>
  <c r="AA7" i="26" s="1"/>
  <c r="AA138" i="26" s="1"/>
  <c r="T8" i="26"/>
  <c r="C8" i="26"/>
  <c r="B8" i="26" s="1"/>
  <c r="R32" i="5"/>
  <c r="Q32" i="5"/>
  <c r="P32" i="5"/>
  <c r="O32" i="5"/>
  <c r="N32" i="5"/>
  <c r="M32" i="5"/>
  <c r="L32" i="5"/>
  <c r="K32" i="5"/>
  <c r="J32" i="5"/>
  <c r="I32" i="5"/>
  <c r="H32" i="5"/>
  <c r="G32" i="5"/>
  <c r="F32" i="5"/>
  <c r="E32" i="5"/>
  <c r="D32" i="5"/>
  <c r="C31" i="5"/>
  <c r="S30" i="5"/>
  <c r="C30" i="5"/>
  <c r="C29" i="5"/>
  <c r="C28" i="5"/>
  <c r="S27" i="5"/>
  <c r="C27" i="5"/>
  <c r="C26" i="5"/>
  <c r="C25" i="5"/>
  <c r="C24" i="5"/>
  <c r="C23" i="5"/>
  <c r="C22" i="5"/>
  <c r="C21" i="5"/>
  <c r="C20" i="5"/>
  <c r="C19" i="5"/>
  <c r="C18" i="5"/>
  <c r="C17" i="5"/>
  <c r="C16" i="5"/>
  <c r="C15" i="5"/>
  <c r="C14" i="5"/>
  <c r="C13" i="5"/>
  <c r="C12" i="5"/>
  <c r="C11" i="5"/>
  <c r="C10" i="5"/>
  <c r="C9" i="5"/>
  <c r="C8" i="5"/>
  <c r="C7" i="5"/>
  <c r="C6" i="5"/>
  <c r="C210" i="6"/>
  <c r="S31" i="5" s="1"/>
  <c r="C209" i="6"/>
  <c r="I208" i="6"/>
  <c r="H208" i="6"/>
  <c r="G208" i="6"/>
  <c r="F208" i="6"/>
  <c r="E208" i="6"/>
  <c r="D208" i="6"/>
  <c r="C208" i="6" s="1"/>
  <c r="D207" i="6"/>
  <c r="C207" i="6"/>
  <c r="J206" i="6"/>
  <c r="C206" i="6"/>
  <c r="I205" i="6"/>
  <c r="H205" i="6"/>
  <c r="G205" i="6"/>
  <c r="F205" i="6"/>
  <c r="E205" i="6"/>
  <c r="C205" i="6" s="1"/>
  <c r="D205" i="6"/>
  <c r="C204" i="6"/>
  <c r="J204" i="6" s="1"/>
  <c r="C203" i="6"/>
  <c r="C202" i="6"/>
  <c r="D201" i="6"/>
  <c r="C200" i="6"/>
  <c r="C199" i="6"/>
  <c r="C198" i="6"/>
  <c r="C197" i="6"/>
  <c r="I196" i="6"/>
  <c r="H196" i="6"/>
  <c r="G196" i="6"/>
  <c r="F196" i="6"/>
  <c r="E196" i="6"/>
  <c r="C195" i="6"/>
  <c r="C194" i="6"/>
  <c r="C193" i="6"/>
  <c r="C192" i="6"/>
  <c r="I191" i="6"/>
  <c r="H191" i="6"/>
  <c r="G191" i="6"/>
  <c r="F191" i="6"/>
  <c r="E191" i="6"/>
  <c r="D191" i="6"/>
  <c r="C190" i="6"/>
  <c r="C189" i="6"/>
  <c r="C188" i="6"/>
  <c r="I187" i="6"/>
  <c r="H187" i="6"/>
  <c r="G187" i="6"/>
  <c r="F187" i="6"/>
  <c r="E187" i="6"/>
  <c r="D187" i="6"/>
  <c r="C187" i="6"/>
  <c r="C186" i="6"/>
  <c r="C185" i="6"/>
  <c r="C184" i="6"/>
  <c r="I183" i="6"/>
  <c r="H183" i="6"/>
  <c r="G183" i="6"/>
  <c r="F183" i="6"/>
  <c r="E183" i="6"/>
  <c r="D183" i="6"/>
  <c r="J182" i="6"/>
  <c r="C182" i="6"/>
  <c r="J181" i="6"/>
  <c r="C181" i="6"/>
  <c r="J180" i="6"/>
  <c r="C180" i="6"/>
  <c r="J179" i="6"/>
  <c r="C179" i="6"/>
  <c r="J178" i="6"/>
  <c r="C178" i="6"/>
  <c r="J177" i="6"/>
  <c r="C177" i="6"/>
  <c r="J176" i="6"/>
  <c r="C176" i="6"/>
  <c r="J175" i="6"/>
  <c r="C175" i="6"/>
  <c r="J174" i="6"/>
  <c r="C174" i="6"/>
  <c r="I173" i="6"/>
  <c r="H173" i="6"/>
  <c r="G173" i="6"/>
  <c r="F173" i="6"/>
  <c r="E173" i="6"/>
  <c r="D173" i="6"/>
  <c r="C172" i="6"/>
  <c r="C171" i="6"/>
  <c r="C170" i="6"/>
  <c r="C169" i="6"/>
  <c r="C168" i="6"/>
  <c r="I167" i="6"/>
  <c r="H167" i="6"/>
  <c r="G167" i="6"/>
  <c r="F167" i="6"/>
  <c r="E167" i="6"/>
  <c r="D167" i="6"/>
  <c r="C166" i="6"/>
  <c r="C165" i="6"/>
  <c r="C164" i="6"/>
  <c r="I163" i="6"/>
  <c r="H163" i="6"/>
  <c r="G163" i="6"/>
  <c r="F163" i="6"/>
  <c r="E163" i="6"/>
  <c r="D163" i="6"/>
  <c r="C163" i="6"/>
  <c r="C162" i="6"/>
  <c r="D161" i="6"/>
  <c r="C161" i="6" s="1"/>
  <c r="C160" i="6"/>
  <c r="C159" i="6"/>
  <c r="C158" i="6"/>
  <c r="D157" i="6"/>
  <c r="C157" i="6" s="1"/>
  <c r="C156" i="6"/>
  <c r="I155" i="6"/>
  <c r="H155" i="6"/>
  <c r="G155" i="6"/>
  <c r="F155" i="6"/>
  <c r="E155" i="6"/>
  <c r="D155" i="6"/>
  <c r="C155" i="6" s="1"/>
  <c r="S19" i="5" s="1"/>
  <c r="C154" i="6"/>
  <c r="C153" i="6"/>
  <c r="C152" i="6"/>
  <c r="C151" i="6"/>
  <c r="C150" i="6"/>
  <c r="C149" i="6"/>
  <c r="I148" i="6"/>
  <c r="H148" i="6"/>
  <c r="G148" i="6"/>
  <c r="F148" i="6"/>
  <c r="E148" i="6"/>
  <c r="D148" i="6"/>
  <c r="C147" i="6"/>
  <c r="C146" i="6"/>
  <c r="C145" i="6"/>
  <c r="C144" i="6"/>
  <c r="C143" i="6"/>
  <c r="C142" i="6"/>
  <c r="C141" i="6"/>
  <c r="C140" i="6"/>
  <c r="I139" i="6"/>
  <c r="H139" i="6"/>
  <c r="G139" i="6"/>
  <c r="F139" i="6"/>
  <c r="E139" i="6"/>
  <c r="D139" i="6"/>
  <c r="D138" i="6"/>
  <c r="C138" i="6"/>
  <c r="C137" i="6"/>
  <c r="C136" i="6"/>
  <c r="D135" i="6"/>
  <c r="J134" i="6"/>
  <c r="C134" i="6"/>
  <c r="D133" i="6"/>
  <c r="C133" i="6"/>
  <c r="I132" i="6"/>
  <c r="H132" i="6"/>
  <c r="G132" i="6"/>
  <c r="F132" i="6"/>
  <c r="E132" i="6"/>
  <c r="C131" i="6"/>
  <c r="C130" i="6"/>
  <c r="D129" i="6"/>
  <c r="C129" i="6" s="1"/>
  <c r="J129" i="6" s="1"/>
  <c r="C128" i="6"/>
  <c r="J128" i="6" s="1"/>
  <c r="D127" i="6"/>
  <c r="C127" i="6"/>
  <c r="J126" i="6"/>
  <c r="C126" i="6"/>
  <c r="C125" i="6"/>
  <c r="J125" i="6" s="1"/>
  <c r="C124" i="6"/>
  <c r="C123" i="6"/>
  <c r="C122" i="6"/>
  <c r="C121" i="6"/>
  <c r="D120" i="6"/>
  <c r="C120" i="6" s="1"/>
  <c r="D119" i="6"/>
  <c r="C119" i="6" s="1"/>
  <c r="C118" i="6"/>
  <c r="D117" i="6"/>
  <c r="I116" i="6"/>
  <c r="H116" i="6"/>
  <c r="G116" i="6"/>
  <c r="F116" i="6"/>
  <c r="E116" i="6"/>
  <c r="C115" i="6"/>
  <c r="C114" i="6"/>
  <c r="C113" i="6"/>
  <c r="C112" i="6"/>
  <c r="C111" i="6"/>
  <c r="C110" i="6"/>
  <c r="C109" i="6"/>
  <c r="C108" i="6"/>
  <c r="C107" i="6"/>
  <c r="C106" i="6"/>
  <c r="C105" i="6"/>
  <c r="C104" i="6"/>
  <c r="C103" i="6"/>
  <c r="I102" i="6"/>
  <c r="H102" i="6"/>
  <c r="G102" i="6"/>
  <c r="F102" i="6"/>
  <c r="E102" i="6"/>
  <c r="D102" i="6"/>
  <c r="C102" i="6" s="1"/>
  <c r="C101" i="6"/>
  <c r="C100" i="6"/>
  <c r="C99" i="6"/>
  <c r="D98" i="6"/>
  <c r="C98" i="6"/>
  <c r="C97" i="6"/>
  <c r="C96" i="6"/>
  <c r="C95" i="6"/>
  <c r="C94" i="6"/>
  <c r="C93" i="6"/>
  <c r="C92" i="6"/>
  <c r="C91" i="6"/>
  <c r="C90" i="6"/>
  <c r="C89" i="6"/>
  <c r="C88" i="6"/>
  <c r="C87" i="6"/>
  <c r="C86" i="6"/>
  <c r="C85" i="6"/>
  <c r="D84" i="6"/>
  <c r="C84" i="6" s="1"/>
  <c r="C83" i="6"/>
  <c r="C82" i="6"/>
  <c r="J81" i="6"/>
  <c r="C81" i="6"/>
  <c r="I80" i="6"/>
  <c r="H80" i="6"/>
  <c r="G80" i="6"/>
  <c r="F80" i="6"/>
  <c r="E80" i="6"/>
  <c r="D80" i="6"/>
  <c r="C80" i="6" s="1"/>
  <c r="S13" i="5" s="1"/>
  <c r="C79" i="6"/>
  <c r="C78" i="6"/>
  <c r="C77" i="6"/>
  <c r="C76" i="6"/>
  <c r="C75" i="6"/>
  <c r="C74" i="6"/>
  <c r="I73" i="6"/>
  <c r="H73" i="6"/>
  <c r="G73" i="6"/>
  <c r="F73" i="6"/>
  <c r="E73" i="6"/>
  <c r="D73" i="6"/>
  <c r="C72" i="6"/>
  <c r="C71" i="6"/>
  <c r="C70" i="6"/>
  <c r="C69" i="6"/>
  <c r="J68" i="6"/>
  <c r="C68" i="6"/>
  <c r="C67" i="6"/>
  <c r="J66" i="6"/>
  <c r="C66" i="6"/>
  <c r="C65" i="6"/>
  <c r="C64" i="6"/>
  <c r="C63" i="6"/>
  <c r="I62" i="6"/>
  <c r="H62" i="6"/>
  <c r="G62" i="6"/>
  <c r="F62" i="6"/>
  <c r="E62" i="6"/>
  <c r="D62" i="6"/>
  <c r="C61" i="6"/>
  <c r="D60" i="6"/>
  <c r="C60" i="6"/>
  <c r="C59" i="6"/>
  <c r="C58" i="6"/>
  <c r="C57" i="6"/>
  <c r="C56" i="6"/>
  <c r="C55" i="6"/>
  <c r="C54" i="6"/>
  <c r="D53" i="6"/>
  <c r="C53" i="6" s="1"/>
  <c r="C52" i="6"/>
  <c r="I51" i="6"/>
  <c r="H51" i="6"/>
  <c r="H211" i="6" s="1"/>
  <c r="H214" i="6" s="1"/>
  <c r="G51" i="6"/>
  <c r="F51" i="6"/>
  <c r="E51" i="6"/>
  <c r="C50" i="6"/>
  <c r="C49" i="6"/>
  <c r="C48" i="6"/>
  <c r="C47" i="6"/>
  <c r="C46" i="6"/>
  <c r="C45" i="6"/>
  <c r="C44" i="6"/>
  <c r="C43" i="6"/>
  <c r="C42" i="6"/>
  <c r="C41" i="6"/>
  <c r="C40" i="6"/>
  <c r="I39" i="6"/>
  <c r="H39" i="6"/>
  <c r="G39" i="6"/>
  <c r="F39" i="6"/>
  <c r="E39" i="6"/>
  <c r="D39" i="6"/>
  <c r="C39" i="6"/>
  <c r="C38" i="6"/>
  <c r="C37" i="6"/>
  <c r="I36" i="6"/>
  <c r="H36" i="6"/>
  <c r="G36" i="6"/>
  <c r="F36" i="6"/>
  <c r="E36" i="6"/>
  <c r="D36" i="6"/>
  <c r="C36" i="6"/>
  <c r="C35" i="6"/>
  <c r="C34" i="6"/>
  <c r="I33" i="6"/>
  <c r="H33" i="6"/>
  <c r="G33" i="6"/>
  <c r="F33" i="6"/>
  <c r="E33" i="6"/>
  <c r="D33" i="6"/>
  <c r="C33" i="6"/>
  <c r="D32" i="6"/>
  <c r="C32" i="6"/>
  <c r="C31" i="6"/>
  <c r="C30" i="6"/>
  <c r="D29" i="6"/>
  <c r="C28" i="6"/>
  <c r="C27" i="6"/>
  <c r="C26" i="6"/>
  <c r="C25" i="6"/>
  <c r="C24" i="6"/>
  <c r="C23" i="6"/>
  <c r="C22" i="6"/>
  <c r="C21" i="6"/>
  <c r="C20" i="6"/>
  <c r="C19" i="6"/>
  <c r="C18" i="6"/>
  <c r="C17" i="6"/>
  <c r="C16" i="6"/>
  <c r="J16" i="6" s="1"/>
  <c r="C15" i="6"/>
  <c r="C14" i="6"/>
  <c r="C13" i="6"/>
  <c r="C12" i="6"/>
  <c r="C11" i="6"/>
  <c r="C10" i="6"/>
  <c r="C9" i="6"/>
  <c r="C8" i="6"/>
  <c r="C7" i="6"/>
  <c r="I6" i="6"/>
  <c r="I211" i="6" s="1"/>
  <c r="H6" i="6"/>
  <c r="G6" i="6"/>
  <c r="F6" i="6"/>
  <c r="E6" i="6"/>
  <c r="E211" i="6" s="1"/>
  <c r="L96" i="18"/>
  <c r="K96" i="18"/>
  <c r="F96" i="18"/>
  <c r="E96" i="18"/>
  <c r="L95" i="18"/>
  <c r="K95" i="18"/>
  <c r="F95" i="18"/>
  <c r="E95" i="18"/>
  <c r="L94" i="18"/>
  <c r="K94" i="18"/>
  <c r="F94" i="18"/>
  <c r="E94" i="18"/>
  <c r="L93" i="18"/>
  <c r="K93" i="18"/>
  <c r="F93" i="18"/>
  <c r="E93" i="18"/>
  <c r="L92" i="18"/>
  <c r="K92" i="18"/>
  <c r="F92" i="18"/>
  <c r="E92" i="18"/>
  <c r="L91" i="18"/>
  <c r="K91" i="18"/>
  <c r="F91" i="18"/>
  <c r="E91" i="18"/>
  <c r="L90" i="18"/>
  <c r="K90" i="18"/>
  <c r="F90" i="18"/>
  <c r="E90" i="18"/>
  <c r="J89" i="18"/>
  <c r="I89" i="18"/>
  <c r="H89" i="18"/>
  <c r="E89" i="18"/>
  <c r="D89" i="18"/>
  <c r="F89" i="18" s="1"/>
  <c r="C89" i="18"/>
  <c r="B89" i="18"/>
  <c r="L88" i="18"/>
  <c r="K88" i="18"/>
  <c r="F88" i="18"/>
  <c r="E88" i="18"/>
  <c r="L87" i="18"/>
  <c r="K87" i="18"/>
  <c r="F87" i="18"/>
  <c r="E87" i="18"/>
  <c r="L86" i="18"/>
  <c r="K86" i="18"/>
  <c r="F86" i="18"/>
  <c r="E86" i="18"/>
  <c r="L85" i="18"/>
  <c r="K85" i="18"/>
  <c r="D85" i="18"/>
  <c r="E85" i="18" s="1"/>
  <c r="L84" i="18"/>
  <c r="K84" i="18"/>
  <c r="E84" i="18"/>
  <c r="D84" i="18"/>
  <c r="F84" i="18" s="1"/>
  <c r="L83" i="18"/>
  <c r="K83" i="18"/>
  <c r="C83" i="18"/>
  <c r="B83" i="18"/>
  <c r="D82" i="18"/>
  <c r="F82" i="18" s="1"/>
  <c r="F81" i="18"/>
  <c r="E81" i="18"/>
  <c r="F80" i="18"/>
  <c r="E80" i="18"/>
  <c r="F79" i="18"/>
  <c r="E79" i="18"/>
  <c r="F78" i="18"/>
  <c r="E78" i="18"/>
  <c r="D78" i="18"/>
  <c r="C78" i="18"/>
  <c r="B78" i="18"/>
  <c r="B8" i="18" s="1"/>
  <c r="F74" i="18"/>
  <c r="E74" i="18"/>
  <c r="F73" i="18"/>
  <c r="E73" i="18"/>
  <c r="F72" i="18"/>
  <c r="E72" i="18"/>
  <c r="F71" i="18"/>
  <c r="E71" i="18"/>
  <c r="F70" i="18"/>
  <c r="E70" i="18"/>
  <c r="F69" i="18"/>
  <c r="E69" i="18"/>
  <c r="F68" i="18"/>
  <c r="E68" i="18"/>
  <c r="F67" i="18"/>
  <c r="E67" i="18"/>
  <c r="F66" i="18"/>
  <c r="E66" i="18"/>
  <c r="F65" i="18"/>
  <c r="E65" i="18"/>
  <c r="F64" i="18"/>
  <c r="E64" i="18"/>
  <c r="F63" i="18"/>
  <c r="E63" i="18"/>
  <c r="F62" i="18"/>
  <c r="E62" i="18"/>
  <c r="F61" i="18"/>
  <c r="E61" i="18"/>
  <c r="F60" i="18"/>
  <c r="E60" i="18"/>
  <c r="F59" i="18"/>
  <c r="E59" i="18"/>
  <c r="F58" i="18"/>
  <c r="E58" i="18"/>
  <c r="F57" i="18"/>
  <c r="E57" i="18"/>
  <c r="F56" i="18"/>
  <c r="E56" i="18"/>
  <c r="F55" i="18"/>
  <c r="E55" i="18"/>
  <c r="F54" i="18"/>
  <c r="E54" i="18"/>
  <c r="E53" i="18"/>
  <c r="D53" i="18"/>
  <c r="F53" i="18" s="1"/>
  <c r="C53" i="18"/>
  <c r="B53" i="18"/>
  <c r="F52" i="18"/>
  <c r="E52" i="18"/>
  <c r="C52" i="18"/>
  <c r="F51" i="18"/>
  <c r="E51" i="18"/>
  <c r="F50" i="18"/>
  <c r="E50" i="18"/>
  <c r="F49" i="18"/>
  <c r="E49" i="18"/>
  <c r="F48" i="18"/>
  <c r="E48" i="18"/>
  <c r="F47" i="18"/>
  <c r="E47" i="18"/>
  <c r="F46" i="18"/>
  <c r="E46" i="18"/>
  <c r="F45" i="18"/>
  <c r="E45" i="18"/>
  <c r="F44" i="18"/>
  <c r="E44" i="18"/>
  <c r="F43" i="18"/>
  <c r="E43" i="18"/>
  <c r="F42" i="18"/>
  <c r="E42" i="18"/>
  <c r="F41" i="18"/>
  <c r="E41" i="18"/>
  <c r="F40" i="18"/>
  <c r="E40" i="18"/>
  <c r="F39" i="18"/>
  <c r="E39" i="18"/>
  <c r="F38" i="18"/>
  <c r="E38" i="18"/>
  <c r="F37" i="18"/>
  <c r="E37" i="18"/>
  <c r="F36" i="18"/>
  <c r="E36" i="18"/>
  <c r="F35" i="18"/>
  <c r="E35" i="18"/>
  <c r="F34" i="18"/>
  <c r="E34" i="18"/>
  <c r="F33" i="18"/>
  <c r="E33" i="18"/>
  <c r="F32" i="18"/>
  <c r="E32" i="18"/>
  <c r="F31" i="18"/>
  <c r="E31" i="18"/>
  <c r="F30" i="18"/>
  <c r="E30" i="18"/>
  <c r="F29" i="18"/>
  <c r="E29" i="18"/>
  <c r="F28" i="18"/>
  <c r="E28" i="18"/>
  <c r="F27" i="18"/>
  <c r="E27" i="18"/>
  <c r="F26" i="18"/>
  <c r="E26" i="18"/>
  <c r="F25" i="18"/>
  <c r="E25" i="18"/>
  <c r="F24" i="18"/>
  <c r="E24" i="18"/>
  <c r="F23" i="18"/>
  <c r="E23" i="18"/>
  <c r="F22" i="18"/>
  <c r="E22" i="18"/>
  <c r="F21" i="18"/>
  <c r="E21" i="18"/>
  <c r="F20" i="18"/>
  <c r="E20" i="18"/>
  <c r="F19" i="18"/>
  <c r="E19" i="18"/>
  <c r="F18" i="18"/>
  <c r="E18" i="18"/>
  <c r="D17" i="18"/>
  <c r="F17" i="18" s="1"/>
  <c r="C17" i="18"/>
  <c r="B17" i="18"/>
  <c r="F16" i="18"/>
  <c r="E16" i="18"/>
  <c r="F15" i="18"/>
  <c r="E15" i="18"/>
  <c r="F14" i="18"/>
  <c r="E14" i="18"/>
  <c r="F13" i="18"/>
  <c r="E13" i="18"/>
  <c r="F12" i="18"/>
  <c r="E12" i="18"/>
  <c r="L11" i="18"/>
  <c r="K11" i="18"/>
  <c r="F11" i="18"/>
  <c r="E11" i="18"/>
  <c r="L10" i="18"/>
  <c r="K10" i="18"/>
  <c r="F10" i="18"/>
  <c r="E10" i="18"/>
  <c r="D10" i="18"/>
  <c r="C10" i="18"/>
  <c r="B10" i="18"/>
  <c r="B9" i="18" s="1"/>
  <c r="L9" i="18"/>
  <c r="J9" i="18"/>
  <c r="K9" i="18" s="1"/>
  <c r="I9" i="18"/>
  <c r="H9" i="18"/>
  <c r="H8" i="18" s="1"/>
  <c r="C9" i="18"/>
  <c r="K8" i="18"/>
  <c r="J8" i="18"/>
  <c r="C8" i="18"/>
  <c r="H1275" i="54"/>
  <c r="G1275" i="54"/>
  <c r="F1275" i="54"/>
  <c r="H1274" i="54"/>
  <c r="F1274" i="54"/>
  <c r="E1274" i="54"/>
  <c r="D1274" i="54"/>
  <c r="C1274" i="54"/>
  <c r="H1273" i="54"/>
  <c r="G1273" i="54"/>
  <c r="F1273" i="54"/>
  <c r="E1273" i="54"/>
  <c r="H1272" i="54"/>
  <c r="G1272" i="54"/>
  <c r="F1272" i="54"/>
  <c r="E1272" i="54"/>
  <c r="H1271" i="54"/>
  <c r="E1271" i="54"/>
  <c r="G1271" i="54" s="1"/>
  <c r="H1270" i="54"/>
  <c r="G1270" i="54"/>
  <c r="F1270" i="54"/>
  <c r="H1269" i="54"/>
  <c r="D1269" i="54"/>
  <c r="D1268" i="54" s="1"/>
  <c r="C1269" i="54"/>
  <c r="C1268" i="54" s="1"/>
  <c r="H1268" i="54"/>
  <c r="H1267" i="54"/>
  <c r="G1267" i="54"/>
  <c r="E1267" i="54"/>
  <c r="F1267" i="54" s="1"/>
  <c r="H1266" i="54"/>
  <c r="G1266" i="54"/>
  <c r="F1266" i="54"/>
  <c r="H1265" i="54"/>
  <c r="D1265" i="54"/>
  <c r="C1265" i="54"/>
  <c r="H1264" i="54"/>
  <c r="G1264" i="54"/>
  <c r="F1264" i="54"/>
  <c r="H1263" i="54"/>
  <c r="G1263" i="54"/>
  <c r="F1263" i="54"/>
  <c r="H1262" i="54"/>
  <c r="G1262" i="54"/>
  <c r="E1262" i="54"/>
  <c r="J203" i="6" s="1"/>
  <c r="D1262" i="54"/>
  <c r="C1262" i="54"/>
  <c r="F1262" i="54" s="1"/>
  <c r="H1261" i="54"/>
  <c r="G1261" i="54"/>
  <c r="F1261" i="54"/>
  <c r="H1260" i="54"/>
  <c r="G1260" i="54"/>
  <c r="F1260" i="54"/>
  <c r="H1259" i="54"/>
  <c r="G1259" i="54"/>
  <c r="F1259" i="54"/>
  <c r="H1258" i="54"/>
  <c r="F1258" i="54"/>
  <c r="E1258" i="54"/>
  <c r="G1258" i="54" s="1"/>
  <c r="D1258" i="54"/>
  <c r="C1258" i="54"/>
  <c r="H1257" i="54"/>
  <c r="G1257" i="54"/>
  <c r="F1257" i="54"/>
  <c r="H1256" i="54"/>
  <c r="G1256" i="54"/>
  <c r="F1256" i="54"/>
  <c r="H1255" i="54"/>
  <c r="G1255" i="54"/>
  <c r="F1255" i="54"/>
  <c r="H1254" i="54"/>
  <c r="E1254" i="54"/>
  <c r="D1254" i="54"/>
  <c r="C1254" i="54"/>
  <c r="H1253" i="54"/>
  <c r="G1253" i="54"/>
  <c r="F1253" i="54"/>
  <c r="H1252" i="54"/>
  <c r="G1252" i="54"/>
  <c r="F1252" i="54"/>
  <c r="H1251" i="54"/>
  <c r="G1251" i="54"/>
  <c r="F1251" i="54"/>
  <c r="H1250" i="54"/>
  <c r="G1250" i="54"/>
  <c r="F1250" i="54"/>
  <c r="H1249" i="54"/>
  <c r="G1249" i="54"/>
  <c r="F1249" i="54"/>
  <c r="H1248" i="54"/>
  <c r="G1248" i="54"/>
  <c r="F1248" i="54"/>
  <c r="H1247" i="54"/>
  <c r="G1247" i="54"/>
  <c r="F1247" i="54"/>
  <c r="H1246" i="54"/>
  <c r="G1246" i="54"/>
  <c r="F1246" i="54"/>
  <c r="H1245" i="54"/>
  <c r="G1245" i="54"/>
  <c r="F1245" i="54"/>
  <c r="H1244" i="54"/>
  <c r="G1244" i="54"/>
  <c r="F1244" i="54"/>
  <c r="H1243" i="54"/>
  <c r="G1243" i="54"/>
  <c r="F1243" i="54"/>
  <c r="H1242" i="54"/>
  <c r="G1242" i="54"/>
  <c r="F1242" i="54"/>
  <c r="H1241" i="54"/>
  <c r="G1241" i="54"/>
  <c r="E1241" i="54"/>
  <c r="D1241" i="54"/>
  <c r="C1241" i="54"/>
  <c r="F1241" i="54" s="1"/>
  <c r="H1240" i="54"/>
  <c r="G1240" i="54"/>
  <c r="F1240" i="54"/>
  <c r="H1239" i="54"/>
  <c r="G1239" i="54"/>
  <c r="F1239" i="54"/>
  <c r="H1238" i="54"/>
  <c r="G1238" i="54"/>
  <c r="F1238" i="54"/>
  <c r="H1237" i="54"/>
  <c r="G1237" i="54"/>
  <c r="F1237" i="54"/>
  <c r="H1236" i="54"/>
  <c r="G1236" i="54"/>
  <c r="F1236" i="54"/>
  <c r="H1235" i="54"/>
  <c r="G1235" i="54"/>
  <c r="F1235" i="54"/>
  <c r="H1234" i="54"/>
  <c r="G1234" i="54"/>
  <c r="F1234" i="54"/>
  <c r="H1233" i="54"/>
  <c r="F1233" i="54"/>
  <c r="E1233" i="54"/>
  <c r="J199" i="6" s="1"/>
  <c r="D1233" i="54"/>
  <c r="C1233" i="54"/>
  <c r="H1232" i="54"/>
  <c r="G1232" i="54"/>
  <c r="F1232" i="54"/>
  <c r="H1231" i="54"/>
  <c r="G1231" i="54"/>
  <c r="F1231" i="54"/>
  <c r="H1230" i="54"/>
  <c r="G1230" i="54"/>
  <c r="F1230" i="54"/>
  <c r="H1229" i="54"/>
  <c r="G1229" i="54"/>
  <c r="F1229" i="54"/>
  <c r="H1228" i="54"/>
  <c r="G1228" i="54"/>
  <c r="F1228" i="54"/>
  <c r="H1227" i="54"/>
  <c r="G1227" i="54"/>
  <c r="F1227" i="54"/>
  <c r="H1226" i="54"/>
  <c r="F1226" i="54"/>
  <c r="E1226" i="54"/>
  <c r="G1226" i="54" s="1"/>
  <c r="D1226" i="54"/>
  <c r="C1226" i="54"/>
  <c r="H1225" i="54"/>
  <c r="G1225" i="54"/>
  <c r="F1225" i="54"/>
  <c r="H1224" i="54"/>
  <c r="G1224" i="54"/>
  <c r="F1224" i="54"/>
  <c r="H1223" i="54"/>
  <c r="G1223" i="54"/>
  <c r="F1223" i="54"/>
  <c r="H1222" i="54"/>
  <c r="G1222" i="54"/>
  <c r="F1222" i="54"/>
  <c r="H1221" i="54"/>
  <c r="G1221" i="54"/>
  <c r="F1221" i="54"/>
  <c r="H1220" i="54"/>
  <c r="G1220" i="54"/>
  <c r="F1220" i="54"/>
  <c r="H1219" i="54"/>
  <c r="G1219" i="54"/>
  <c r="F1219" i="54"/>
  <c r="H1218" i="54"/>
  <c r="G1218" i="54"/>
  <c r="F1218" i="54"/>
  <c r="H1217" i="54"/>
  <c r="G1217" i="54"/>
  <c r="F1217" i="54"/>
  <c r="H1216" i="54"/>
  <c r="G1216" i="54"/>
  <c r="F1216" i="54"/>
  <c r="H1215" i="54"/>
  <c r="F1215" i="54"/>
  <c r="E1215" i="54"/>
  <c r="J197" i="6" s="1"/>
  <c r="D1215" i="54"/>
  <c r="C1215" i="54"/>
  <c r="H1214" i="54"/>
  <c r="D1214" i="54"/>
  <c r="C1214" i="54"/>
  <c r="H1213" i="54"/>
  <c r="G1213" i="54"/>
  <c r="F1213" i="54"/>
  <c r="H1212" i="54"/>
  <c r="G1212" i="54"/>
  <c r="F1212" i="54"/>
  <c r="H1211" i="54"/>
  <c r="G1211" i="54"/>
  <c r="F1211" i="54"/>
  <c r="H1210" i="54"/>
  <c r="G1210" i="54"/>
  <c r="F1210" i="54"/>
  <c r="H1209" i="54"/>
  <c r="G1209" i="54"/>
  <c r="F1209" i="54"/>
  <c r="H1208" i="54"/>
  <c r="G1208" i="54"/>
  <c r="F1208" i="54"/>
  <c r="H1207" i="54"/>
  <c r="G1207" i="54"/>
  <c r="F1207" i="54"/>
  <c r="H1206" i="54"/>
  <c r="G1206" i="54"/>
  <c r="F1206" i="54"/>
  <c r="H1205" i="54"/>
  <c r="G1205" i="54"/>
  <c r="F1205" i="54"/>
  <c r="H1204" i="54"/>
  <c r="G1204" i="54"/>
  <c r="F1204" i="54"/>
  <c r="H1203" i="54"/>
  <c r="G1203" i="54"/>
  <c r="F1203" i="54"/>
  <c r="H1202" i="54"/>
  <c r="G1202" i="54"/>
  <c r="F1202" i="54"/>
  <c r="H1201" i="54"/>
  <c r="E1201" i="54"/>
  <c r="D1201" i="54"/>
  <c r="C1201" i="54"/>
  <c r="H1200" i="54"/>
  <c r="G1200" i="54"/>
  <c r="F1200" i="54"/>
  <c r="H1199" i="54"/>
  <c r="G1199" i="54"/>
  <c r="F1199" i="54"/>
  <c r="H1198" i="54"/>
  <c r="G1198" i="54"/>
  <c r="F1198" i="54"/>
  <c r="H1197" i="54"/>
  <c r="G1197" i="54"/>
  <c r="F1197" i="54"/>
  <c r="H1196" i="54"/>
  <c r="G1196" i="54"/>
  <c r="F1196" i="54"/>
  <c r="H1195" i="54"/>
  <c r="G1195" i="54"/>
  <c r="F1195" i="54"/>
  <c r="E1195" i="54"/>
  <c r="J194" i="6" s="1"/>
  <c r="D1195" i="54"/>
  <c r="C1195" i="54"/>
  <c r="H1194" i="54"/>
  <c r="G1194" i="54"/>
  <c r="F1194" i="54"/>
  <c r="H1193" i="54"/>
  <c r="G1193" i="54"/>
  <c r="F1193" i="54"/>
  <c r="H1192" i="54"/>
  <c r="G1192" i="54"/>
  <c r="F1192" i="54"/>
  <c r="H1191" i="54"/>
  <c r="G1191" i="54"/>
  <c r="F1191" i="54"/>
  <c r="H1190" i="54"/>
  <c r="G1190" i="54"/>
  <c r="F1190" i="54"/>
  <c r="H1189" i="54"/>
  <c r="G1189" i="54"/>
  <c r="E1189" i="54"/>
  <c r="D1189" i="54"/>
  <c r="C1189" i="54"/>
  <c r="H1188" i="54"/>
  <c r="G1188" i="54"/>
  <c r="F1188" i="54"/>
  <c r="H1187" i="54"/>
  <c r="G1187" i="54"/>
  <c r="F1187" i="54"/>
  <c r="H1186" i="54"/>
  <c r="G1186" i="54"/>
  <c r="F1186" i="54"/>
  <c r="H1185" i="54"/>
  <c r="G1185" i="54"/>
  <c r="F1185" i="54"/>
  <c r="H1184" i="54"/>
  <c r="G1184" i="54"/>
  <c r="F1184" i="54"/>
  <c r="H1183" i="54"/>
  <c r="G1183" i="54"/>
  <c r="F1183" i="54"/>
  <c r="H1182" i="54"/>
  <c r="G1182" i="54"/>
  <c r="F1182" i="54"/>
  <c r="H1181" i="54"/>
  <c r="G1181" i="54"/>
  <c r="F1181" i="54"/>
  <c r="H1180" i="54"/>
  <c r="G1180" i="54"/>
  <c r="F1180" i="54"/>
  <c r="H1179" i="54"/>
  <c r="G1179" i="54"/>
  <c r="F1179" i="54"/>
  <c r="H1178" i="54"/>
  <c r="G1178" i="54"/>
  <c r="F1178" i="54"/>
  <c r="H1177" i="54"/>
  <c r="G1177" i="54"/>
  <c r="F1177" i="54"/>
  <c r="H1176" i="54"/>
  <c r="G1176" i="54"/>
  <c r="F1176" i="54"/>
  <c r="H1175" i="54"/>
  <c r="G1175" i="54"/>
  <c r="F1175" i="54"/>
  <c r="H1174" i="54"/>
  <c r="G1174" i="54"/>
  <c r="F1174" i="54"/>
  <c r="H1173" i="54"/>
  <c r="G1173" i="54"/>
  <c r="F1173" i="54"/>
  <c r="H1172" i="54"/>
  <c r="G1172" i="54"/>
  <c r="F1172" i="54"/>
  <c r="H1171" i="54"/>
  <c r="E1171" i="54"/>
  <c r="D1171" i="54"/>
  <c r="C1171" i="54"/>
  <c r="H1170" i="54"/>
  <c r="C1170" i="54"/>
  <c r="H1169" i="54"/>
  <c r="G1169" i="54"/>
  <c r="F1169" i="54"/>
  <c r="H1168" i="54"/>
  <c r="G1168" i="54"/>
  <c r="F1168" i="54"/>
  <c r="H1167" i="54"/>
  <c r="G1167" i="54"/>
  <c r="F1167" i="54"/>
  <c r="H1166" i="54"/>
  <c r="E1166" i="54"/>
  <c r="G1166" i="54" s="1"/>
  <c r="D1166" i="54"/>
  <c r="C1166" i="54"/>
  <c r="H1165" i="54"/>
  <c r="G1165" i="54"/>
  <c r="F1165" i="54"/>
  <c r="H1164" i="54"/>
  <c r="G1164" i="54"/>
  <c r="F1164" i="54"/>
  <c r="H1163" i="54"/>
  <c r="G1163" i="54"/>
  <c r="F1163" i="54"/>
  <c r="H1162" i="54"/>
  <c r="E1162" i="54"/>
  <c r="D1162" i="54"/>
  <c r="C1162" i="54"/>
  <c r="H1161" i="54"/>
  <c r="G1161" i="54"/>
  <c r="F1161" i="54"/>
  <c r="H1160" i="54"/>
  <c r="G1160" i="54"/>
  <c r="F1160" i="54"/>
  <c r="H1159" i="54"/>
  <c r="G1159" i="54"/>
  <c r="F1159" i="54"/>
  <c r="H1158" i="54"/>
  <c r="G1158" i="54"/>
  <c r="F1158" i="54"/>
  <c r="H1157" i="54"/>
  <c r="G1157" i="54"/>
  <c r="F1157" i="54"/>
  <c r="H1156" i="54"/>
  <c r="G1156" i="54"/>
  <c r="F1156" i="54"/>
  <c r="H1155" i="54"/>
  <c r="E1155" i="54"/>
  <c r="H1154" i="54"/>
  <c r="G1154" i="54"/>
  <c r="F1154" i="54"/>
  <c r="H1153" i="54"/>
  <c r="G1153" i="54"/>
  <c r="F1153" i="54"/>
  <c r="H1152" i="54"/>
  <c r="G1152" i="54"/>
  <c r="F1152" i="54"/>
  <c r="H1151" i="54"/>
  <c r="G1151" i="54"/>
  <c r="F1151" i="54"/>
  <c r="H1150" i="54"/>
  <c r="E1150" i="54"/>
  <c r="D1150" i="54"/>
  <c r="D1149" i="54" s="1"/>
  <c r="C1150" i="54"/>
  <c r="H1149" i="54"/>
  <c r="C1149" i="54"/>
  <c r="H1148" i="54"/>
  <c r="G1148" i="54"/>
  <c r="F1148" i="54"/>
  <c r="H1147" i="54"/>
  <c r="E1147" i="54"/>
  <c r="J186" i="6" s="1"/>
  <c r="D1147" i="54"/>
  <c r="G1147" i="54" s="1"/>
  <c r="C1147" i="54"/>
  <c r="H1146" i="54"/>
  <c r="G1146" i="54"/>
  <c r="F1146" i="54"/>
  <c r="H1145" i="54"/>
  <c r="G1145" i="54"/>
  <c r="F1145" i="54"/>
  <c r="H1144" i="54"/>
  <c r="G1144" i="54"/>
  <c r="F1144" i="54"/>
  <c r="H1143" i="54"/>
  <c r="G1143" i="54"/>
  <c r="F1143" i="54"/>
  <c r="H1142" i="54"/>
  <c r="G1142" i="54"/>
  <c r="F1142" i="54"/>
  <c r="H1141" i="54"/>
  <c r="G1141" i="54"/>
  <c r="F1141" i="54"/>
  <c r="H1140" i="54"/>
  <c r="G1140" i="54"/>
  <c r="F1140" i="54"/>
  <c r="H1139" i="54"/>
  <c r="G1139" i="54"/>
  <c r="F1139" i="54"/>
  <c r="H1138" i="54"/>
  <c r="G1138" i="54"/>
  <c r="F1138" i="54"/>
  <c r="H1137" i="54"/>
  <c r="G1137" i="54"/>
  <c r="F1137" i="54"/>
  <c r="H1136" i="54"/>
  <c r="G1136" i="54"/>
  <c r="F1136" i="54"/>
  <c r="H1135" i="54"/>
  <c r="G1135" i="54"/>
  <c r="F1135" i="54"/>
  <c r="H1134" i="54"/>
  <c r="G1134" i="54"/>
  <c r="F1134" i="54"/>
  <c r="H1133" i="54"/>
  <c r="G1133" i="54"/>
  <c r="F1133" i="54"/>
  <c r="H1132" i="54"/>
  <c r="E1132" i="54"/>
  <c r="D1132" i="54"/>
  <c r="G1132" i="54" s="1"/>
  <c r="C1132" i="54"/>
  <c r="H1131" i="54"/>
  <c r="G1131" i="54"/>
  <c r="F1131" i="54"/>
  <c r="H1130" i="54"/>
  <c r="G1130" i="54"/>
  <c r="F1130" i="54"/>
  <c r="H1129" i="54"/>
  <c r="G1129" i="54"/>
  <c r="F1129" i="54"/>
  <c r="H1128" i="54"/>
  <c r="G1128" i="54"/>
  <c r="F1128" i="54"/>
  <c r="H1127" i="54"/>
  <c r="G1127" i="54"/>
  <c r="F1127" i="54"/>
  <c r="H1126" i="54"/>
  <c r="G1126" i="54"/>
  <c r="F1126" i="54"/>
  <c r="H1125" i="54"/>
  <c r="G1125" i="54"/>
  <c r="F1125" i="54"/>
  <c r="H1124" i="54"/>
  <c r="G1124" i="54"/>
  <c r="F1124" i="54"/>
  <c r="H1123" i="54"/>
  <c r="G1123" i="54"/>
  <c r="F1123" i="54"/>
  <c r="H1122" i="54"/>
  <c r="G1122" i="54"/>
  <c r="F1122" i="54"/>
  <c r="H1121" i="54"/>
  <c r="G1121" i="54"/>
  <c r="F1121" i="54"/>
  <c r="H1120" i="54"/>
  <c r="G1120" i="54"/>
  <c r="F1120" i="54"/>
  <c r="H1119" i="54"/>
  <c r="G1119" i="54"/>
  <c r="F1119" i="54"/>
  <c r="H1118" i="54"/>
  <c r="G1118" i="54"/>
  <c r="F1118" i="54"/>
  <c r="H1117" i="54"/>
  <c r="G1117" i="54"/>
  <c r="F1117" i="54"/>
  <c r="H1116" i="54"/>
  <c r="G1116" i="54"/>
  <c r="F1116" i="54"/>
  <c r="H1115" i="54"/>
  <c r="G1115" i="54"/>
  <c r="F1115" i="54"/>
  <c r="H1114" i="54"/>
  <c r="G1114" i="54"/>
  <c r="F1114" i="54"/>
  <c r="H1113" i="54"/>
  <c r="G1113" i="54"/>
  <c r="F1113" i="54"/>
  <c r="H1112" i="54"/>
  <c r="G1112" i="54"/>
  <c r="F1112" i="54"/>
  <c r="H1111" i="54"/>
  <c r="G1111" i="54"/>
  <c r="F1111" i="54"/>
  <c r="H1110" i="54"/>
  <c r="G1110" i="54"/>
  <c r="F1110" i="54"/>
  <c r="H1109" i="54"/>
  <c r="G1109" i="54"/>
  <c r="F1109" i="54"/>
  <c r="H1108" i="54"/>
  <c r="G1108" i="54"/>
  <c r="F1108" i="54"/>
  <c r="H1107" i="54"/>
  <c r="G1107" i="54"/>
  <c r="F1107" i="54"/>
  <c r="H1106" i="54"/>
  <c r="G1106" i="54"/>
  <c r="F1106" i="54"/>
  <c r="H1105" i="54"/>
  <c r="G1105" i="54"/>
  <c r="E1105" i="54"/>
  <c r="J184" i="6" s="1"/>
  <c r="D1105" i="54"/>
  <c r="C1105" i="54"/>
  <c r="C1104" i="54" s="1"/>
  <c r="H1104" i="54"/>
  <c r="E1104" i="54"/>
  <c r="H1103" i="54"/>
  <c r="G1103" i="54"/>
  <c r="F1103" i="54"/>
  <c r="H1102" i="54"/>
  <c r="G1102" i="54"/>
  <c r="F1102" i="54"/>
  <c r="H1101" i="54"/>
  <c r="G1101" i="54"/>
  <c r="F1101" i="54"/>
  <c r="H1100" i="54"/>
  <c r="G1100" i="54"/>
  <c r="F1100" i="54"/>
  <c r="H1099" i="54"/>
  <c r="G1099" i="54"/>
  <c r="F1099" i="54"/>
  <c r="H1098" i="54"/>
  <c r="G1098" i="54"/>
  <c r="F1098" i="54"/>
  <c r="H1097" i="54"/>
  <c r="G1097" i="54"/>
  <c r="F1097" i="54"/>
  <c r="H1096" i="54"/>
  <c r="G1096" i="54"/>
  <c r="F1096" i="54"/>
  <c r="H1095" i="54"/>
  <c r="G1095" i="54"/>
  <c r="F1095" i="54"/>
  <c r="H1094" i="54"/>
  <c r="G1094" i="54"/>
  <c r="F1094" i="54"/>
  <c r="E1094" i="54"/>
  <c r="D1094" i="54"/>
  <c r="C1094" i="54"/>
  <c r="H1093" i="54"/>
  <c r="G1093" i="54"/>
  <c r="F1093" i="54"/>
  <c r="H1092" i="54"/>
  <c r="G1092" i="54"/>
  <c r="F1092" i="54"/>
  <c r="H1091" i="54"/>
  <c r="G1091" i="54"/>
  <c r="F1091" i="54"/>
  <c r="E1091" i="54"/>
  <c r="J172" i="6" s="1"/>
  <c r="D1091" i="54"/>
  <c r="C1091" i="54"/>
  <c r="H1090" i="54"/>
  <c r="G1090" i="54"/>
  <c r="F1090" i="54"/>
  <c r="H1089" i="54"/>
  <c r="G1089" i="54"/>
  <c r="F1089" i="54"/>
  <c r="H1088" i="54"/>
  <c r="G1088" i="54"/>
  <c r="F1088" i="54"/>
  <c r="E1088" i="54"/>
  <c r="J171" i="6" s="1"/>
  <c r="D1088" i="54"/>
  <c r="C1088" i="54"/>
  <c r="H1087" i="54"/>
  <c r="G1087" i="54"/>
  <c r="F1087" i="54"/>
  <c r="H1086" i="54"/>
  <c r="G1086" i="54"/>
  <c r="F1086" i="54"/>
  <c r="H1085" i="54"/>
  <c r="G1085" i="54"/>
  <c r="F1085" i="54"/>
  <c r="H1084" i="54"/>
  <c r="G1084" i="54"/>
  <c r="F1084" i="54"/>
  <c r="H1083" i="54"/>
  <c r="G1083" i="54"/>
  <c r="F1083" i="54"/>
  <c r="H1082" i="54"/>
  <c r="G1082" i="54"/>
  <c r="E1082" i="54"/>
  <c r="F1082" i="54" s="1"/>
  <c r="D1082" i="54"/>
  <c r="C1082" i="54"/>
  <c r="H1081" i="54"/>
  <c r="G1081" i="54"/>
  <c r="F1081" i="54"/>
  <c r="H1080" i="54"/>
  <c r="G1080" i="54"/>
  <c r="F1080" i="54"/>
  <c r="H1079" i="54"/>
  <c r="G1079" i="54"/>
  <c r="F1079" i="54"/>
  <c r="H1078" i="54"/>
  <c r="G1078" i="54"/>
  <c r="F1078" i="54"/>
  <c r="H1077" i="54"/>
  <c r="G1077" i="54"/>
  <c r="F1077" i="54"/>
  <c r="H1076" i="54"/>
  <c r="G1076" i="54"/>
  <c r="F1076" i="54"/>
  <c r="H1075" i="54"/>
  <c r="G1075" i="54"/>
  <c r="F1075" i="54"/>
  <c r="H1074" i="54"/>
  <c r="G1074" i="54"/>
  <c r="F1074" i="54"/>
  <c r="H1073" i="54"/>
  <c r="G1073" i="54"/>
  <c r="F1073" i="54"/>
  <c r="H1072" i="54"/>
  <c r="E1072" i="54"/>
  <c r="D1072" i="54"/>
  <c r="C1072" i="54"/>
  <c r="H1071" i="54"/>
  <c r="G1071" i="54"/>
  <c r="F1071" i="54"/>
  <c r="H1070" i="54"/>
  <c r="G1070" i="54"/>
  <c r="F1070" i="54"/>
  <c r="H1069" i="54"/>
  <c r="G1069" i="54"/>
  <c r="F1069" i="54"/>
  <c r="H1068" i="54"/>
  <c r="G1068" i="54"/>
  <c r="F1068" i="54"/>
  <c r="H1067" i="54"/>
  <c r="G1067" i="54"/>
  <c r="F1067" i="54"/>
  <c r="H1066" i="54"/>
  <c r="G1066" i="54"/>
  <c r="F1066" i="54"/>
  <c r="H1065" i="54"/>
  <c r="E1065" i="54"/>
  <c r="D1065" i="54"/>
  <c r="C1065" i="54"/>
  <c r="H1064" i="54"/>
  <c r="C1064" i="54"/>
  <c r="H1063" i="54"/>
  <c r="G1063" i="54"/>
  <c r="F1063" i="54"/>
  <c r="H1062" i="54"/>
  <c r="G1062" i="54"/>
  <c r="F1062" i="54"/>
  <c r="H1061" i="54"/>
  <c r="G1061" i="54"/>
  <c r="E1061" i="54"/>
  <c r="D1061" i="54"/>
  <c r="C1061" i="54"/>
  <c r="F1061" i="54" s="1"/>
  <c r="H1060" i="54"/>
  <c r="G1060" i="54"/>
  <c r="F1060" i="54"/>
  <c r="H1059" i="54"/>
  <c r="G1059" i="54"/>
  <c r="F1059" i="54"/>
  <c r="H1058" i="54"/>
  <c r="G1058" i="54"/>
  <c r="F1058" i="54"/>
  <c r="H1057" i="54"/>
  <c r="G1057" i="54"/>
  <c r="F1057" i="54"/>
  <c r="H1056" i="54"/>
  <c r="G1056" i="54"/>
  <c r="F1056" i="54"/>
  <c r="H1055" i="54"/>
  <c r="G1055" i="54"/>
  <c r="E1055" i="54"/>
  <c r="J165" i="6" s="1"/>
  <c r="D1055" i="54"/>
  <c r="C1055" i="54"/>
  <c r="C1044" i="54" s="1"/>
  <c r="H1054" i="54"/>
  <c r="G1054" i="54"/>
  <c r="F1054" i="54"/>
  <c r="H1053" i="54"/>
  <c r="G1053" i="54"/>
  <c r="F1053" i="54"/>
  <c r="H1052" i="54"/>
  <c r="G1052" i="54"/>
  <c r="F1052" i="54"/>
  <c r="H1051" i="54"/>
  <c r="G1051" i="54"/>
  <c r="F1051" i="54"/>
  <c r="H1050" i="54"/>
  <c r="G1050" i="54"/>
  <c r="F1050" i="54"/>
  <c r="H1049" i="54"/>
  <c r="G1049" i="54"/>
  <c r="F1049" i="54"/>
  <c r="H1048" i="54"/>
  <c r="G1048" i="54"/>
  <c r="F1048" i="54"/>
  <c r="H1047" i="54"/>
  <c r="G1047" i="54"/>
  <c r="F1047" i="54"/>
  <c r="H1046" i="54"/>
  <c r="G1046" i="54"/>
  <c r="F1046" i="54"/>
  <c r="H1045" i="54"/>
  <c r="E1045" i="54"/>
  <c r="D1045" i="54"/>
  <c r="C1045" i="54"/>
  <c r="H1044" i="54"/>
  <c r="H1043" i="54"/>
  <c r="G1043" i="54"/>
  <c r="F1043" i="54"/>
  <c r="H1042" i="54"/>
  <c r="G1042" i="54"/>
  <c r="F1042" i="54"/>
  <c r="H1041" i="54"/>
  <c r="G1041" i="54"/>
  <c r="F1041" i="54"/>
  <c r="H1040" i="54"/>
  <c r="G1040" i="54"/>
  <c r="F1040" i="54"/>
  <c r="H1039" i="54"/>
  <c r="G1039" i="54"/>
  <c r="F1039" i="54"/>
  <c r="H1038" i="54"/>
  <c r="G1038" i="54"/>
  <c r="E1038" i="54"/>
  <c r="J162" i="6" s="1"/>
  <c r="D1038" i="54"/>
  <c r="C1038" i="54"/>
  <c r="H1037" i="54"/>
  <c r="G1037" i="54"/>
  <c r="F1037" i="54"/>
  <c r="H1036" i="54"/>
  <c r="G1036" i="54"/>
  <c r="F1036" i="54"/>
  <c r="H1035" i="54"/>
  <c r="G1035" i="54"/>
  <c r="F1035" i="54"/>
  <c r="H1034" i="54"/>
  <c r="G1034" i="54"/>
  <c r="F1034" i="54"/>
  <c r="H1033" i="54"/>
  <c r="G1033" i="54"/>
  <c r="F1033" i="54"/>
  <c r="H1032" i="54"/>
  <c r="G1032" i="54"/>
  <c r="F1032" i="54"/>
  <c r="H1031" i="54"/>
  <c r="G1031" i="54"/>
  <c r="F1031" i="54"/>
  <c r="H1030" i="54"/>
  <c r="G1030" i="54"/>
  <c r="F1030" i="54"/>
  <c r="E1030" i="54"/>
  <c r="D1030" i="54"/>
  <c r="C1030" i="54"/>
  <c r="H1029" i="54"/>
  <c r="G1029" i="54"/>
  <c r="F1029" i="54"/>
  <c r="H1028" i="54"/>
  <c r="G1028" i="54"/>
  <c r="F1028" i="54"/>
  <c r="H1027" i="54"/>
  <c r="G1027" i="54"/>
  <c r="F1027" i="54"/>
  <c r="H1026" i="54"/>
  <c r="G1026" i="54"/>
  <c r="F1026" i="54"/>
  <c r="H1025" i="54"/>
  <c r="G1025" i="54"/>
  <c r="F1025" i="54"/>
  <c r="H1024" i="54"/>
  <c r="G1024" i="54"/>
  <c r="F1024" i="54"/>
  <c r="H1023" i="54"/>
  <c r="G1023" i="54"/>
  <c r="F1023" i="54"/>
  <c r="E1023" i="54"/>
  <c r="D1023" i="54"/>
  <c r="C1023" i="54"/>
  <c r="H1022" i="54"/>
  <c r="G1022" i="54"/>
  <c r="F1022" i="54"/>
  <c r="H1021" i="54"/>
  <c r="G1021" i="54"/>
  <c r="F1021" i="54"/>
  <c r="H1020" i="54"/>
  <c r="G1020" i="54"/>
  <c r="F1020" i="54"/>
  <c r="H1019" i="54"/>
  <c r="G1019" i="54"/>
  <c r="F1019" i="54"/>
  <c r="H1018" i="54"/>
  <c r="G1018" i="54"/>
  <c r="F1018" i="54"/>
  <c r="H1017" i="54"/>
  <c r="G1017" i="54"/>
  <c r="F1017" i="54"/>
  <c r="H1016" i="54"/>
  <c r="G1016" i="54"/>
  <c r="F1016" i="54"/>
  <c r="H1015" i="54"/>
  <c r="G1015" i="54"/>
  <c r="F1015" i="54"/>
  <c r="H1014" i="54"/>
  <c r="G1014" i="54"/>
  <c r="F1014" i="54"/>
  <c r="H1013" i="54"/>
  <c r="G1013" i="54"/>
  <c r="F1013" i="54"/>
  <c r="H1012" i="54"/>
  <c r="G1012" i="54"/>
  <c r="F1012" i="54"/>
  <c r="E1012" i="54"/>
  <c r="D1012" i="54"/>
  <c r="C1012" i="54"/>
  <c r="H1011" i="54"/>
  <c r="G1011" i="54"/>
  <c r="F1011" i="54"/>
  <c r="H1010" i="54"/>
  <c r="G1010" i="54"/>
  <c r="F1010" i="54"/>
  <c r="H1009" i="54"/>
  <c r="G1009" i="54"/>
  <c r="F1009" i="54"/>
  <c r="H1008" i="54"/>
  <c r="G1008" i="54"/>
  <c r="F1008" i="54"/>
  <c r="H1007" i="54"/>
  <c r="E1007" i="54"/>
  <c r="D1007" i="54"/>
  <c r="C1007" i="54"/>
  <c r="H1006" i="54"/>
  <c r="G1006" i="54"/>
  <c r="F1006" i="54"/>
  <c r="E1006" i="54"/>
  <c r="H1005" i="54"/>
  <c r="G1005" i="54"/>
  <c r="F1005" i="54"/>
  <c r="H1004" i="54"/>
  <c r="G1004" i="54"/>
  <c r="F1004" i="54"/>
  <c r="H1003" i="54"/>
  <c r="G1003" i="54"/>
  <c r="F1003" i="54"/>
  <c r="H1002" i="54"/>
  <c r="G1002" i="54"/>
  <c r="F1002" i="54"/>
  <c r="H1001" i="54"/>
  <c r="G1001" i="54"/>
  <c r="F1001" i="54"/>
  <c r="H1000" i="54"/>
  <c r="G1000" i="54"/>
  <c r="F1000" i="54"/>
  <c r="H999" i="54"/>
  <c r="G999" i="54"/>
  <c r="F999" i="54"/>
  <c r="H998" i="54"/>
  <c r="G998" i="54"/>
  <c r="F998" i="54"/>
  <c r="H997" i="54"/>
  <c r="G997" i="54"/>
  <c r="F997" i="54"/>
  <c r="H996" i="54"/>
  <c r="G996" i="54"/>
  <c r="F996" i="54"/>
  <c r="H995" i="54"/>
  <c r="G995" i="54"/>
  <c r="F995" i="54"/>
  <c r="H994" i="54"/>
  <c r="G994" i="54"/>
  <c r="F994" i="54"/>
  <c r="H993" i="54"/>
  <c r="G993" i="54"/>
  <c r="F993" i="54"/>
  <c r="H992" i="54"/>
  <c r="G992" i="54"/>
  <c r="F992" i="54"/>
  <c r="H991" i="54"/>
  <c r="E991" i="54"/>
  <c r="D991" i="54"/>
  <c r="C991" i="54"/>
  <c r="H990" i="54"/>
  <c r="G990" i="54"/>
  <c r="F990" i="54"/>
  <c r="H989" i="54"/>
  <c r="G989" i="54"/>
  <c r="F989" i="54"/>
  <c r="H988" i="54"/>
  <c r="G988" i="54"/>
  <c r="F988" i="54"/>
  <c r="H987" i="54"/>
  <c r="G987" i="54"/>
  <c r="F987" i="54"/>
  <c r="H986" i="54"/>
  <c r="G986" i="54"/>
  <c r="F986" i="54"/>
  <c r="H985" i="54"/>
  <c r="G985" i="54"/>
  <c r="F985" i="54"/>
  <c r="H984" i="54"/>
  <c r="G984" i="54"/>
  <c r="F984" i="54"/>
  <c r="H983" i="54"/>
  <c r="G983" i="54"/>
  <c r="F983" i="54"/>
  <c r="H982" i="54"/>
  <c r="G982" i="54"/>
  <c r="F982" i="54"/>
  <c r="H981" i="54"/>
  <c r="F981" i="54"/>
  <c r="E981" i="54"/>
  <c r="D981" i="54"/>
  <c r="C981" i="54"/>
  <c r="H980" i="54"/>
  <c r="D980" i="54"/>
  <c r="C980" i="54"/>
  <c r="H979" i="54"/>
  <c r="G979" i="54"/>
  <c r="F979" i="54"/>
  <c r="H978" i="54"/>
  <c r="G978" i="54"/>
  <c r="F978" i="54"/>
  <c r="H977" i="54"/>
  <c r="G977" i="54"/>
  <c r="E977" i="54"/>
  <c r="J154" i="6" s="1"/>
  <c r="D977" i="54"/>
  <c r="C977" i="54"/>
  <c r="H976" i="54"/>
  <c r="G976" i="54"/>
  <c r="F976" i="54"/>
  <c r="H975" i="54"/>
  <c r="G975" i="54"/>
  <c r="F975" i="54"/>
  <c r="H974" i="54"/>
  <c r="G974" i="54"/>
  <c r="F974" i="54"/>
  <c r="H973" i="54"/>
  <c r="G973" i="54"/>
  <c r="F973" i="54"/>
  <c r="H972" i="54"/>
  <c r="F972" i="54"/>
  <c r="E972" i="54"/>
  <c r="D972" i="54"/>
  <c r="C972" i="54"/>
  <c r="H971" i="54"/>
  <c r="G971" i="54"/>
  <c r="F971" i="54"/>
  <c r="H970" i="54"/>
  <c r="G970" i="54"/>
  <c r="F970" i="54"/>
  <c r="H969" i="54"/>
  <c r="G969" i="54"/>
  <c r="F969" i="54"/>
  <c r="H968" i="54"/>
  <c r="G968" i="54"/>
  <c r="F968" i="54"/>
  <c r="H967" i="54"/>
  <c r="G967" i="54"/>
  <c r="F967" i="54"/>
  <c r="H966" i="54"/>
  <c r="G966" i="54"/>
  <c r="F966" i="54"/>
  <c r="H965" i="54"/>
  <c r="E965" i="54"/>
  <c r="D965" i="54"/>
  <c r="C965" i="54"/>
  <c r="H964" i="54"/>
  <c r="G964" i="54"/>
  <c r="F964" i="54"/>
  <c r="H963" i="54"/>
  <c r="G963" i="54"/>
  <c r="F963" i="54"/>
  <c r="H962" i="54"/>
  <c r="G962" i="54"/>
  <c r="F962" i="54"/>
  <c r="H961" i="54"/>
  <c r="G961" i="54"/>
  <c r="F961" i="54"/>
  <c r="H960" i="54"/>
  <c r="G960" i="54"/>
  <c r="F960" i="54"/>
  <c r="H959" i="54"/>
  <c r="G959" i="54"/>
  <c r="F959" i="54"/>
  <c r="H958" i="54"/>
  <c r="G958" i="54"/>
  <c r="F958" i="54"/>
  <c r="H957" i="54"/>
  <c r="G957" i="54"/>
  <c r="F957" i="54"/>
  <c r="H956" i="54"/>
  <c r="G956" i="54"/>
  <c r="F956" i="54"/>
  <c r="H955" i="54"/>
  <c r="G955" i="54"/>
  <c r="F955" i="54"/>
  <c r="E955" i="54"/>
  <c r="J151" i="6" s="1"/>
  <c r="D955" i="54"/>
  <c r="C955" i="54"/>
  <c r="H954" i="54"/>
  <c r="G954" i="54"/>
  <c r="F954" i="54"/>
  <c r="H953" i="54"/>
  <c r="G953" i="54"/>
  <c r="F953" i="54"/>
  <c r="H952" i="54"/>
  <c r="G952" i="54"/>
  <c r="F952" i="54"/>
  <c r="H951" i="54"/>
  <c r="G951" i="54"/>
  <c r="F951" i="54"/>
  <c r="H950" i="54"/>
  <c r="G950" i="54"/>
  <c r="F950" i="54"/>
  <c r="H949" i="54"/>
  <c r="G949" i="54"/>
  <c r="F949" i="54"/>
  <c r="H948" i="54"/>
  <c r="G948" i="54"/>
  <c r="F948" i="54"/>
  <c r="H947" i="54"/>
  <c r="G947" i="54"/>
  <c r="F947" i="54"/>
  <c r="H946" i="54"/>
  <c r="G946" i="54"/>
  <c r="F946" i="54"/>
  <c r="H945" i="54"/>
  <c r="G945" i="54"/>
  <c r="E945" i="54"/>
  <c r="J150" i="6" s="1"/>
  <c r="D945" i="54"/>
  <c r="C945" i="54"/>
  <c r="H944" i="54"/>
  <c r="G944" i="54"/>
  <c r="F944" i="54"/>
  <c r="H943" i="54"/>
  <c r="G943" i="54"/>
  <c r="F943" i="54"/>
  <c r="H942" i="54"/>
  <c r="G942" i="54"/>
  <c r="F942" i="54"/>
  <c r="H941" i="54"/>
  <c r="G941" i="54"/>
  <c r="F941" i="54"/>
  <c r="H940" i="54"/>
  <c r="G940" i="54"/>
  <c r="F940" i="54"/>
  <c r="H939" i="54"/>
  <c r="G939" i="54"/>
  <c r="F939" i="54"/>
  <c r="H938" i="54"/>
  <c r="G938" i="54"/>
  <c r="F938" i="54"/>
  <c r="H937" i="54"/>
  <c r="G937" i="54"/>
  <c r="F937" i="54"/>
  <c r="H936" i="54"/>
  <c r="G936" i="54"/>
  <c r="F936" i="54"/>
  <c r="H935" i="54"/>
  <c r="G935" i="54"/>
  <c r="F935" i="54"/>
  <c r="H934" i="54"/>
  <c r="G934" i="54"/>
  <c r="F934" i="54"/>
  <c r="H933" i="54"/>
  <c r="G933" i="54"/>
  <c r="F933" i="54"/>
  <c r="H932" i="54"/>
  <c r="G932" i="54"/>
  <c r="F932" i="54"/>
  <c r="H931" i="54"/>
  <c r="G931" i="54"/>
  <c r="F931" i="54"/>
  <c r="H930" i="54"/>
  <c r="G930" i="54"/>
  <c r="F930" i="54"/>
  <c r="H929" i="54"/>
  <c r="G929" i="54"/>
  <c r="F929" i="54"/>
  <c r="H928" i="54"/>
  <c r="G928" i="54"/>
  <c r="F928" i="54"/>
  <c r="H927" i="54"/>
  <c r="G927" i="54"/>
  <c r="F927" i="54"/>
  <c r="H926" i="54"/>
  <c r="G926" i="54"/>
  <c r="F926" i="54"/>
  <c r="H925" i="54"/>
  <c r="G925" i="54"/>
  <c r="F925" i="54"/>
  <c r="H924" i="54"/>
  <c r="G924" i="54"/>
  <c r="F924" i="54"/>
  <c r="H923" i="54"/>
  <c r="E923" i="54"/>
  <c r="D923" i="54"/>
  <c r="D922" i="54" s="1"/>
  <c r="C923" i="54"/>
  <c r="H922" i="54"/>
  <c r="C922" i="54"/>
  <c r="H921" i="54"/>
  <c r="G921" i="54"/>
  <c r="F921" i="54"/>
  <c r="H920" i="54"/>
  <c r="G920" i="54"/>
  <c r="F920" i="54"/>
  <c r="H919" i="54"/>
  <c r="G919" i="54"/>
  <c r="F919" i="54"/>
  <c r="E919" i="54"/>
  <c r="J147" i="6" s="1"/>
  <c r="D919" i="54"/>
  <c r="C919" i="54"/>
  <c r="H918" i="54"/>
  <c r="G918" i="54"/>
  <c r="F918" i="54"/>
  <c r="H917" i="54"/>
  <c r="G917" i="54"/>
  <c r="F917" i="54"/>
  <c r="H916" i="54"/>
  <c r="G916" i="54"/>
  <c r="F916" i="54"/>
  <c r="E916" i="54"/>
  <c r="J146" i="6" s="1"/>
  <c r="D916" i="54"/>
  <c r="C916" i="54"/>
  <c r="H915" i="54"/>
  <c r="G915" i="54"/>
  <c r="F915" i="54"/>
  <c r="H914" i="54"/>
  <c r="G914" i="54"/>
  <c r="F914" i="54"/>
  <c r="H913" i="54"/>
  <c r="G913" i="54"/>
  <c r="F913" i="54"/>
  <c r="H912" i="54"/>
  <c r="G912" i="54"/>
  <c r="F912" i="54"/>
  <c r="H911" i="54"/>
  <c r="G911" i="54"/>
  <c r="F911" i="54"/>
  <c r="F910" i="54" s="1"/>
  <c r="H910" i="54"/>
  <c r="G910" i="54"/>
  <c r="E910" i="54"/>
  <c r="J145" i="6" s="1"/>
  <c r="D910" i="54"/>
  <c r="C910" i="54"/>
  <c r="H909" i="54"/>
  <c r="G909" i="54"/>
  <c r="F909" i="54"/>
  <c r="H908" i="54"/>
  <c r="G908" i="54"/>
  <c r="F908" i="54"/>
  <c r="H907" i="54"/>
  <c r="G907" i="54"/>
  <c r="F907" i="54"/>
  <c r="H906" i="54"/>
  <c r="G906" i="54"/>
  <c r="F906" i="54"/>
  <c r="H905" i="54"/>
  <c r="G905" i="54"/>
  <c r="F905" i="54"/>
  <c r="H904" i="54"/>
  <c r="G904" i="54"/>
  <c r="F904" i="54"/>
  <c r="H903" i="54"/>
  <c r="E903" i="54"/>
  <c r="D903" i="54"/>
  <c r="G903" i="54" s="1"/>
  <c r="C903" i="54"/>
  <c r="H902" i="54"/>
  <c r="G902" i="54"/>
  <c r="F902" i="54"/>
  <c r="H901" i="54"/>
  <c r="G901" i="54"/>
  <c r="F901" i="54"/>
  <c r="H900" i="54"/>
  <c r="G900" i="54"/>
  <c r="F900" i="54"/>
  <c r="H899" i="54"/>
  <c r="G899" i="54"/>
  <c r="F899" i="54"/>
  <c r="H898" i="54"/>
  <c r="G898" i="54"/>
  <c r="F898" i="54"/>
  <c r="H897" i="54"/>
  <c r="G897" i="54"/>
  <c r="F897" i="54"/>
  <c r="H896" i="54"/>
  <c r="G896" i="54"/>
  <c r="F896" i="54"/>
  <c r="H895" i="54"/>
  <c r="G895" i="54"/>
  <c r="F895" i="54"/>
  <c r="H894" i="54"/>
  <c r="G894" i="54"/>
  <c r="F894" i="54"/>
  <c r="H893" i="54"/>
  <c r="G893" i="54"/>
  <c r="F893" i="54"/>
  <c r="H892" i="54"/>
  <c r="G892" i="54"/>
  <c r="E892" i="54"/>
  <c r="J143" i="6" s="1"/>
  <c r="D892" i="54"/>
  <c r="C892" i="54"/>
  <c r="C815" i="54" s="1"/>
  <c r="H891" i="54"/>
  <c r="G891" i="54"/>
  <c r="F891" i="54"/>
  <c r="H890" i="54"/>
  <c r="G890" i="54"/>
  <c r="F890" i="54"/>
  <c r="H889" i="54"/>
  <c r="G889" i="54"/>
  <c r="F889" i="54"/>
  <c r="H888" i="54"/>
  <c r="G888" i="54"/>
  <c r="F888" i="54"/>
  <c r="H887" i="54"/>
  <c r="G887" i="54"/>
  <c r="F887" i="54"/>
  <c r="H886" i="54"/>
  <c r="G886" i="54"/>
  <c r="F886" i="54"/>
  <c r="H885" i="54"/>
  <c r="G885" i="54"/>
  <c r="F885" i="54"/>
  <c r="H884" i="54"/>
  <c r="G884" i="54"/>
  <c r="F884" i="54"/>
  <c r="H883" i="54"/>
  <c r="G883" i="54"/>
  <c r="F883" i="54"/>
  <c r="H882" i="54"/>
  <c r="G882" i="54"/>
  <c r="F882" i="54"/>
  <c r="H881" i="54"/>
  <c r="G881" i="54"/>
  <c r="F881" i="54"/>
  <c r="H880" i="54"/>
  <c r="G880" i="54"/>
  <c r="F880" i="54"/>
  <c r="H879" i="54"/>
  <c r="G879" i="54"/>
  <c r="F879" i="54"/>
  <c r="H878" i="54"/>
  <c r="G878" i="54"/>
  <c r="F878" i="54"/>
  <c r="H877" i="54"/>
  <c r="G877" i="54"/>
  <c r="F877" i="54"/>
  <c r="H876" i="54"/>
  <c r="G876" i="54"/>
  <c r="F876" i="54"/>
  <c r="H875" i="54"/>
  <c r="G875" i="54"/>
  <c r="F875" i="54"/>
  <c r="H874" i="54"/>
  <c r="G874" i="54"/>
  <c r="F874" i="54"/>
  <c r="H873" i="54"/>
  <c r="G873" i="54"/>
  <c r="F873" i="54"/>
  <c r="H872" i="54"/>
  <c r="G872" i="54"/>
  <c r="F872" i="54"/>
  <c r="H871" i="54"/>
  <c r="G871" i="54"/>
  <c r="F871" i="54"/>
  <c r="H870" i="54"/>
  <c r="G870" i="54"/>
  <c r="F870" i="54"/>
  <c r="H869" i="54"/>
  <c r="G869" i="54"/>
  <c r="F869" i="54"/>
  <c r="H868" i="54"/>
  <c r="G868" i="54"/>
  <c r="F868" i="54"/>
  <c r="H867" i="54"/>
  <c r="G867" i="54"/>
  <c r="F867" i="54"/>
  <c r="H866" i="54"/>
  <c r="G866" i="54"/>
  <c r="F866" i="54"/>
  <c r="H865" i="54"/>
  <c r="G865" i="54"/>
  <c r="F865" i="54"/>
  <c r="H864" i="54"/>
  <c r="G864" i="54"/>
  <c r="F864" i="54"/>
  <c r="E864" i="54"/>
  <c r="J142" i="6" s="1"/>
  <c r="D864" i="54"/>
  <c r="C864" i="54"/>
  <c r="H863" i="54"/>
  <c r="G863" i="54"/>
  <c r="F863" i="54"/>
  <c r="H862" i="54"/>
  <c r="G862" i="54"/>
  <c r="F862" i="54"/>
  <c r="H861" i="54"/>
  <c r="G861" i="54"/>
  <c r="F861" i="54"/>
  <c r="H860" i="54"/>
  <c r="G860" i="54"/>
  <c r="F860" i="54"/>
  <c r="H859" i="54"/>
  <c r="G859" i="54"/>
  <c r="F859" i="54"/>
  <c r="H858" i="54"/>
  <c r="G858" i="54"/>
  <c r="F858" i="54"/>
  <c r="H857" i="54"/>
  <c r="G857" i="54"/>
  <c r="F857" i="54"/>
  <c r="H856" i="54"/>
  <c r="G856" i="54"/>
  <c r="F856" i="54"/>
  <c r="H855" i="54"/>
  <c r="G855" i="54"/>
  <c r="F855" i="54"/>
  <c r="H854" i="54"/>
  <c r="G854" i="54"/>
  <c r="F854" i="54"/>
  <c r="H853" i="54"/>
  <c r="G853" i="54"/>
  <c r="F853" i="54"/>
  <c r="H852" i="54"/>
  <c r="G852" i="54"/>
  <c r="F852" i="54"/>
  <c r="H851" i="54"/>
  <c r="G851" i="54"/>
  <c r="F851" i="54"/>
  <c r="H850" i="54"/>
  <c r="G850" i="54"/>
  <c r="F850" i="54"/>
  <c r="H849" i="54"/>
  <c r="G849" i="54"/>
  <c r="F849" i="54"/>
  <c r="H848" i="54"/>
  <c r="G848" i="54"/>
  <c r="F848" i="54"/>
  <c r="H847" i="54"/>
  <c r="G847" i="54"/>
  <c r="F847" i="54"/>
  <c r="H846" i="54"/>
  <c r="G846" i="54"/>
  <c r="F846" i="54"/>
  <c r="H845" i="54"/>
  <c r="G845" i="54"/>
  <c r="F845" i="54"/>
  <c r="H844" i="54"/>
  <c r="G844" i="54"/>
  <c r="F844" i="54"/>
  <c r="H843" i="54"/>
  <c r="G843" i="54"/>
  <c r="F843" i="54"/>
  <c r="H842" i="54"/>
  <c r="G842" i="54"/>
  <c r="E842" i="54"/>
  <c r="J141" i="6" s="1"/>
  <c r="D842" i="54"/>
  <c r="C842" i="54"/>
  <c r="H841" i="54"/>
  <c r="G841" i="54"/>
  <c r="F841" i="54"/>
  <c r="H840" i="54"/>
  <c r="G840" i="54"/>
  <c r="F840" i="54"/>
  <c r="H839" i="54"/>
  <c r="G839" i="54"/>
  <c r="F839" i="54"/>
  <c r="H838" i="54"/>
  <c r="G838" i="54"/>
  <c r="F838" i="54"/>
  <c r="H837" i="54"/>
  <c r="G837" i="54"/>
  <c r="F837" i="54"/>
  <c r="H836" i="54"/>
  <c r="G836" i="54"/>
  <c r="F836" i="54"/>
  <c r="H835" i="54"/>
  <c r="G835" i="54"/>
  <c r="F835" i="54"/>
  <c r="H834" i="54"/>
  <c r="G834" i="54"/>
  <c r="F834" i="54"/>
  <c r="H833" i="54"/>
  <c r="G833" i="54"/>
  <c r="F833" i="54"/>
  <c r="H832" i="54"/>
  <c r="G832" i="54"/>
  <c r="F832" i="54"/>
  <c r="H831" i="54"/>
  <c r="G831" i="54"/>
  <c r="F831" i="54"/>
  <c r="H830" i="54"/>
  <c r="G830" i="54"/>
  <c r="F830" i="54"/>
  <c r="H829" i="54"/>
  <c r="G829" i="54"/>
  <c r="F829" i="54"/>
  <c r="H828" i="54"/>
  <c r="G828" i="54"/>
  <c r="F828" i="54"/>
  <c r="H827" i="54"/>
  <c r="G827" i="54"/>
  <c r="F827" i="54"/>
  <c r="H826" i="54"/>
  <c r="G826" i="54"/>
  <c r="F826" i="54"/>
  <c r="H825" i="54"/>
  <c r="G825" i="54"/>
  <c r="F825" i="54"/>
  <c r="H824" i="54"/>
  <c r="G824" i="54"/>
  <c r="F824" i="54"/>
  <c r="H823" i="54"/>
  <c r="G823" i="54"/>
  <c r="F823" i="54"/>
  <c r="H822" i="54"/>
  <c r="G822" i="54"/>
  <c r="F822" i="54"/>
  <c r="H821" i="54"/>
  <c r="G821" i="54"/>
  <c r="F821" i="54"/>
  <c r="H820" i="54"/>
  <c r="G820" i="54"/>
  <c r="F820" i="54"/>
  <c r="H819" i="54"/>
  <c r="G819" i="54"/>
  <c r="F819" i="54"/>
  <c r="H818" i="54"/>
  <c r="G818" i="54"/>
  <c r="F818" i="54"/>
  <c r="H817" i="54"/>
  <c r="G817" i="54"/>
  <c r="F817" i="54"/>
  <c r="H816" i="54"/>
  <c r="E816" i="54"/>
  <c r="D816" i="54"/>
  <c r="C816" i="54"/>
  <c r="H815" i="54"/>
  <c r="H814" i="54"/>
  <c r="E814" i="54"/>
  <c r="H813" i="54"/>
  <c r="D813" i="54"/>
  <c r="C813" i="54"/>
  <c r="H812" i="54"/>
  <c r="G812" i="54"/>
  <c r="F812" i="54"/>
  <c r="H811" i="54"/>
  <c r="F811" i="54"/>
  <c r="E811" i="54"/>
  <c r="G811" i="54" s="1"/>
  <c r="D811" i="54"/>
  <c r="C811" i="54"/>
  <c r="H810" i="54"/>
  <c r="G810" i="54"/>
  <c r="F810" i="54"/>
  <c r="H809" i="54"/>
  <c r="G809" i="54"/>
  <c r="E809" i="54"/>
  <c r="D809" i="54"/>
  <c r="C809" i="54"/>
  <c r="F809" i="54" s="1"/>
  <c r="H808" i="54"/>
  <c r="G808" i="54"/>
  <c r="F808" i="54"/>
  <c r="H807" i="54"/>
  <c r="G807" i="54"/>
  <c r="E807" i="54"/>
  <c r="F807" i="54" s="1"/>
  <c r="H806" i="54"/>
  <c r="G806" i="54"/>
  <c r="E806" i="54"/>
  <c r="D806" i="54"/>
  <c r="C806" i="54"/>
  <c r="H805" i="54"/>
  <c r="G805" i="54"/>
  <c r="F805" i="54"/>
  <c r="H804" i="54"/>
  <c r="G804" i="54"/>
  <c r="F804" i="54"/>
  <c r="H803" i="54"/>
  <c r="G803" i="54"/>
  <c r="F803" i="54"/>
  <c r="H802" i="54"/>
  <c r="G802" i="54"/>
  <c r="F802" i="54"/>
  <c r="H801" i="54"/>
  <c r="F801" i="54"/>
  <c r="E801" i="54"/>
  <c r="H800" i="54"/>
  <c r="G800" i="54"/>
  <c r="F800" i="54"/>
  <c r="H799" i="54"/>
  <c r="G799" i="54"/>
  <c r="F799" i="54"/>
  <c r="H798" i="54"/>
  <c r="G798" i="54"/>
  <c r="F798" i="54"/>
  <c r="H797" i="54"/>
  <c r="G797" i="54"/>
  <c r="F797" i="54"/>
  <c r="H796" i="54"/>
  <c r="G796" i="54"/>
  <c r="F796" i="54"/>
  <c r="H795" i="54"/>
  <c r="G795" i="54"/>
  <c r="F795" i="54"/>
  <c r="H794" i="54"/>
  <c r="D794" i="54"/>
  <c r="D793" i="54" s="1"/>
  <c r="C794" i="54"/>
  <c r="H793" i="54"/>
  <c r="H792" i="54"/>
  <c r="G792" i="54"/>
  <c r="F792" i="54"/>
  <c r="H791" i="54"/>
  <c r="G791" i="54"/>
  <c r="E791" i="54"/>
  <c r="J131" i="6" s="1"/>
  <c r="D791" i="54"/>
  <c r="C791" i="54"/>
  <c r="F791" i="54" s="1"/>
  <c r="H790" i="54"/>
  <c r="G790" i="54"/>
  <c r="F790" i="54"/>
  <c r="H789" i="54"/>
  <c r="G789" i="54"/>
  <c r="F789" i="54"/>
  <c r="H788" i="54"/>
  <c r="G788" i="54"/>
  <c r="F788" i="54"/>
  <c r="H787" i="54"/>
  <c r="G787" i="54"/>
  <c r="F787" i="54"/>
  <c r="H786" i="54"/>
  <c r="G786" i="54"/>
  <c r="F786" i="54"/>
  <c r="H785" i="54"/>
  <c r="G785" i="54"/>
  <c r="F785" i="54"/>
  <c r="H784" i="54"/>
  <c r="G784" i="54"/>
  <c r="F784" i="54"/>
  <c r="H783" i="54"/>
  <c r="G783" i="54"/>
  <c r="F783" i="54"/>
  <c r="H782" i="54"/>
  <c r="G782" i="54"/>
  <c r="F782" i="54"/>
  <c r="H781" i="54"/>
  <c r="G781" i="54"/>
  <c r="F781" i="54"/>
  <c r="H780" i="54"/>
  <c r="G780" i="54"/>
  <c r="E780" i="54"/>
  <c r="D780" i="54"/>
  <c r="C780" i="54"/>
  <c r="F780" i="54" s="1"/>
  <c r="H779" i="54"/>
  <c r="G779" i="54"/>
  <c r="F779" i="54"/>
  <c r="H778" i="54"/>
  <c r="G778" i="54"/>
  <c r="F778" i="54"/>
  <c r="H777" i="54"/>
  <c r="G777" i="54"/>
  <c r="F777" i="54"/>
  <c r="H776" i="54"/>
  <c r="G776" i="54"/>
  <c r="F776" i="54"/>
  <c r="H775" i="54"/>
  <c r="E775" i="54"/>
  <c r="H774" i="54"/>
  <c r="G774" i="54"/>
  <c r="F774" i="54"/>
  <c r="H773" i="54"/>
  <c r="G773" i="54"/>
  <c r="F773" i="54"/>
  <c r="H772" i="54"/>
  <c r="D772" i="54"/>
  <c r="C772" i="54"/>
  <c r="H771" i="54"/>
  <c r="G771" i="54"/>
  <c r="F771" i="54"/>
  <c r="H770" i="54"/>
  <c r="G770" i="54"/>
  <c r="F770" i="54"/>
  <c r="H769" i="54"/>
  <c r="G769" i="54"/>
  <c r="F769" i="54"/>
  <c r="H768" i="54"/>
  <c r="G768" i="54"/>
  <c r="F768" i="54"/>
  <c r="H767" i="54"/>
  <c r="E767" i="54"/>
  <c r="D767" i="54"/>
  <c r="C767" i="54"/>
  <c r="H766" i="54"/>
  <c r="G766" i="54"/>
  <c r="F766" i="54"/>
  <c r="H765" i="54"/>
  <c r="G765" i="54"/>
  <c r="F765" i="54"/>
  <c r="H764" i="54"/>
  <c r="E764" i="54"/>
  <c r="D764" i="54"/>
  <c r="C764" i="54"/>
  <c r="H763" i="54"/>
  <c r="G763" i="54"/>
  <c r="F763" i="54"/>
  <c r="H762" i="54"/>
  <c r="G762" i="54"/>
  <c r="F762" i="54"/>
  <c r="H761" i="54"/>
  <c r="G761" i="54"/>
  <c r="F761" i="54"/>
  <c r="H760" i="54"/>
  <c r="G760" i="54"/>
  <c r="F760" i="54"/>
  <c r="H759" i="54"/>
  <c r="G759" i="54"/>
  <c r="F759" i="54"/>
  <c r="H758" i="54"/>
  <c r="F758" i="54"/>
  <c r="E758" i="54"/>
  <c r="D758" i="54"/>
  <c r="C758" i="54"/>
  <c r="H757" i="54"/>
  <c r="G757" i="54"/>
  <c r="F757" i="54"/>
  <c r="H756" i="54"/>
  <c r="G756" i="54"/>
  <c r="F756" i="54"/>
  <c r="H755" i="54"/>
  <c r="G755" i="54"/>
  <c r="F755" i="54"/>
  <c r="H754" i="54"/>
  <c r="G754" i="54"/>
  <c r="F754" i="54"/>
  <c r="H753" i="54"/>
  <c r="G753" i="54"/>
  <c r="F753" i="54"/>
  <c r="H752" i="54"/>
  <c r="G752" i="54"/>
  <c r="F752" i="54"/>
  <c r="H751" i="54"/>
  <c r="F751" i="54"/>
  <c r="E751" i="54"/>
  <c r="G751" i="54" s="1"/>
  <c r="D751" i="54"/>
  <c r="C751" i="54"/>
  <c r="H750" i="54"/>
  <c r="G750" i="54"/>
  <c r="F750" i="54"/>
  <c r="H749" i="54"/>
  <c r="G749" i="54"/>
  <c r="F749" i="54"/>
  <c r="H748" i="54"/>
  <c r="G748" i="54"/>
  <c r="F748" i="54"/>
  <c r="H747" i="54"/>
  <c r="G747" i="54"/>
  <c r="F747" i="54"/>
  <c r="H746" i="54"/>
  <c r="G746" i="54"/>
  <c r="F746" i="54"/>
  <c r="H745" i="54"/>
  <c r="G745" i="54"/>
  <c r="F745" i="54"/>
  <c r="E745" i="54"/>
  <c r="H744" i="54"/>
  <c r="G744" i="54"/>
  <c r="E744" i="54"/>
  <c r="D744" i="54"/>
  <c r="C744" i="54"/>
  <c r="F744" i="54" s="1"/>
  <c r="H743" i="54"/>
  <c r="G743" i="54"/>
  <c r="F743" i="54"/>
  <c r="H742" i="54"/>
  <c r="G742" i="54"/>
  <c r="F742" i="54"/>
  <c r="H741" i="54"/>
  <c r="G741" i="54"/>
  <c r="F741" i="54"/>
  <c r="H740" i="54"/>
  <c r="G740" i="54"/>
  <c r="F740" i="54"/>
  <c r="H739" i="54"/>
  <c r="G739" i="54"/>
  <c r="F739" i="54"/>
  <c r="H738" i="54"/>
  <c r="G738" i="54"/>
  <c r="F738" i="54"/>
  <c r="H737" i="54"/>
  <c r="G737" i="54"/>
  <c r="F737" i="54"/>
  <c r="E737" i="54"/>
  <c r="H736" i="54"/>
  <c r="G736" i="54"/>
  <c r="F736" i="54"/>
  <c r="H735" i="54"/>
  <c r="E735" i="54"/>
  <c r="G735" i="54" s="1"/>
  <c r="D735" i="54"/>
  <c r="C735" i="54"/>
  <c r="H734" i="54"/>
  <c r="G734" i="54"/>
  <c r="F734" i="54"/>
  <c r="H733" i="54"/>
  <c r="G733" i="54"/>
  <c r="F733" i="54"/>
  <c r="H732" i="54"/>
  <c r="G732" i="54"/>
  <c r="F732" i="54"/>
  <c r="H731" i="54"/>
  <c r="E731" i="54"/>
  <c r="D731" i="54"/>
  <c r="C731" i="54"/>
  <c r="H730" i="54"/>
  <c r="G730" i="54"/>
  <c r="F730" i="54"/>
  <c r="E730" i="54"/>
  <c r="H729" i="54"/>
  <c r="G729" i="54"/>
  <c r="F729" i="54"/>
  <c r="H728" i="54"/>
  <c r="G728" i="54"/>
  <c r="F728" i="54"/>
  <c r="H727" i="54"/>
  <c r="G727" i="54"/>
  <c r="F727" i="54"/>
  <c r="H726" i="54"/>
  <c r="G726" i="54"/>
  <c r="F726" i="54"/>
  <c r="H725" i="54"/>
  <c r="G725" i="54"/>
  <c r="F725" i="54"/>
  <c r="H724" i="54"/>
  <c r="G724" i="54"/>
  <c r="F724" i="54"/>
  <c r="H723" i="54"/>
  <c r="G723" i="54"/>
  <c r="F723" i="54"/>
  <c r="H722" i="54"/>
  <c r="G722" i="54"/>
  <c r="F722" i="54"/>
  <c r="H721" i="54"/>
  <c r="G721" i="54"/>
  <c r="E721" i="54"/>
  <c r="D721" i="54"/>
  <c r="C721" i="54"/>
  <c r="H720" i="54"/>
  <c r="D720" i="54"/>
  <c r="H719" i="54"/>
  <c r="G719" i="54"/>
  <c r="F719" i="54"/>
  <c r="H718" i="54"/>
  <c r="F718" i="54"/>
  <c r="E718" i="54"/>
  <c r="D718" i="54"/>
  <c r="C718" i="54"/>
  <c r="H717" i="54"/>
  <c r="G717" i="54"/>
  <c r="F717" i="54"/>
  <c r="H716" i="54"/>
  <c r="G716" i="54"/>
  <c r="E716" i="54"/>
  <c r="J114" i="6" s="1"/>
  <c r="D716" i="54"/>
  <c r="C716" i="54"/>
  <c r="F716" i="54" s="1"/>
  <c r="H715" i="54"/>
  <c r="G715" i="54"/>
  <c r="F715" i="54"/>
  <c r="H714" i="54"/>
  <c r="G714" i="54"/>
  <c r="F714" i="54"/>
  <c r="H713" i="54"/>
  <c r="G713" i="54"/>
  <c r="F713" i="54"/>
  <c r="H712" i="54"/>
  <c r="G712" i="54"/>
  <c r="F712" i="54"/>
  <c r="H711" i="54"/>
  <c r="G711" i="54"/>
  <c r="F711" i="54"/>
  <c r="H710" i="54"/>
  <c r="G710" i="54"/>
  <c r="F710" i="54"/>
  <c r="H709" i="54"/>
  <c r="G709" i="54"/>
  <c r="F709" i="54"/>
  <c r="H708" i="54"/>
  <c r="G708" i="54"/>
  <c r="F708" i="54"/>
  <c r="H707" i="54"/>
  <c r="E707" i="54"/>
  <c r="D707" i="54"/>
  <c r="C707" i="54"/>
  <c r="H706" i="54"/>
  <c r="G706" i="54"/>
  <c r="F706" i="54"/>
  <c r="H705" i="54"/>
  <c r="G705" i="54"/>
  <c r="F705" i="54"/>
  <c r="H704" i="54"/>
  <c r="E704" i="54"/>
  <c r="D704" i="54"/>
  <c r="C704" i="54"/>
  <c r="H703" i="54"/>
  <c r="G703" i="54"/>
  <c r="F703" i="54"/>
  <c r="H702" i="54"/>
  <c r="G702" i="54"/>
  <c r="F702" i="54"/>
  <c r="H701" i="54"/>
  <c r="G701" i="54"/>
  <c r="F701" i="54"/>
  <c r="H700" i="54"/>
  <c r="E700" i="54"/>
  <c r="J111" i="6" s="1"/>
  <c r="D700" i="54"/>
  <c r="G700" i="54" s="1"/>
  <c r="C700" i="54"/>
  <c r="H699" i="54"/>
  <c r="G699" i="54"/>
  <c r="F699" i="54"/>
  <c r="H698" i="54"/>
  <c r="G698" i="54"/>
  <c r="F698" i="54"/>
  <c r="H697" i="54"/>
  <c r="G697" i="54"/>
  <c r="F697" i="54"/>
  <c r="H696" i="54"/>
  <c r="G696" i="54"/>
  <c r="E696" i="54"/>
  <c r="J110" i="6" s="1"/>
  <c r="D696" i="54"/>
  <c r="C696" i="54"/>
  <c r="F696" i="54" s="1"/>
  <c r="H695" i="54"/>
  <c r="G695" i="54"/>
  <c r="F695" i="54"/>
  <c r="H694" i="54"/>
  <c r="G694" i="54"/>
  <c r="F694" i="54"/>
  <c r="H693" i="54"/>
  <c r="G693" i="54"/>
  <c r="F693" i="54"/>
  <c r="H692" i="54"/>
  <c r="G692" i="54"/>
  <c r="F692" i="54"/>
  <c r="H691" i="54"/>
  <c r="E691" i="54"/>
  <c r="D691" i="54"/>
  <c r="C691" i="54"/>
  <c r="H690" i="54"/>
  <c r="G690" i="54"/>
  <c r="F690" i="54"/>
  <c r="H689" i="54"/>
  <c r="G689" i="54"/>
  <c r="F689" i="54"/>
  <c r="H688" i="54"/>
  <c r="G688" i="54"/>
  <c r="F688" i="54"/>
  <c r="H687" i="54"/>
  <c r="G687" i="54"/>
  <c r="E687" i="54"/>
  <c r="F687" i="54" s="1"/>
  <c r="D687" i="54"/>
  <c r="C687" i="54"/>
  <c r="H686" i="54"/>
  <c r="G686" i="54"/>
  <c r="F686" i="54"/>
  <c r="H685" i="54"/>
  <c r="G685" i="54"/>
  <c r="F685" i="54"/>
  <c r="H684" i="54"/>
  <c r="E684" i="54"/>
  <c r="J107" i="6" s="1"/>
  <c r="D684" i="54"/>
  <c r="G684" i="54" s="1"/>
  <c r="C684" i="54"/>
  <c r="H683" i="54"/>
  <c r="G683" i="54"/>
  <c r="F683" i="54"/>
  <c r="H682" i="54"/>
  <c r="G682" i="54"/>
  <c r="F682" i="54"/>
  <c r="H681" i="54"/>
  <c r="G681" i="54"/>
  <c r="F681" i="54"/>
  <c r="H680" i="54"/>
  <c r="G680" i="54"/>
  <c r="F680" i="54"/>
  <c r="H679" i="54"/>
  <c r="G679" i="54"/>
  <c r="F679" i="54"/>
  <c r="H678" i="54"/>
  <c r="G678" i="54"/>
  <c r="F678" i="54"/>
  <c r="H677" i="54"/>
  <c r="G677" i="54"/>
  <c r="F677" i="54"/>
  <c r="H676" i="54"/>
  <c r="G676" i="54"/>
  <c r="F676" i="54"/>
  <c r="H675" i="54"/>
  <c r="G675" i="54"/>
  <c r="F675" i="54"/>
  <c r="H674" i="54"/>
  <c r="G674" i="54"/>
  <c r="F674" i="54"/>
  <c r="H673" i="54"/>
  <c r="G673" i="54"/>
  <c r="F673" i="54"/>
  <c r="H672" i="54"/>
  <c r="G672" i="54"/>
  <c r="E672" i="54"/>
  <c r="J106" i="6" s="1"/>
  <c r="D672" i="54"/>
  <c r="C672" i="54"/>
  <c r="F672" i="54" s="1"/>
  <c r="H671" i="54"/>
  <c r="G671" i="54"/>
  <c r="F671" i="54"/>
  <c r="H670" i="54"/>
  <c r="G670" i="54"/>
  <c r="F670" i="54"/>
  <c r="H669" i="54"/>
  <c r="G669" i="54"/>
  <c r="F669" i="54"/>
  <c r="H668" i="54"/>
  <c r="G668" i="54"/>
  <c r="F668" i="54"/>
  <c r="E668" i="54"/>
  <c r="J105" i="6" s="1"/>
  <c r="D668" i="54"/>
  <c r="C668" i="54"/>
  <c r="H667" i="54"/>
  <c r="G667" i="54"/>
  <c r="F667" i="54"/>
  <c r="H666" i="54"/>
  <c r="G666" i="54"/>
  <c r="F666" i="54"/>
  <c r="H665" i="54"/>
  <c r="G665" i="54"/>
  <c r="F665" i="54"/>
  <c r="H664" i="54"/>
  <c r="G664" i="54"/>
  <c r="F664" i="54"/>
  <c r="H663" i="54"/>
  <c r="G663" i="54"/>
  <c r="F663" i="54"/>
  <c r="H662" i="54"/>
  <c r="G662" i="54"/>
  <c r="F662" i="54"/>
  <c r="H661" i="54"/>
  <c r="G661" i="54"/>
  <c r="F661" i="54"/>
  <c r="H660" i="54"/>
  <c r="G660" i="54"/>
  <c r="F660" i="54"/>
  <c r="H659" i="54"/>
  <c r="G659" i="54"/>
  <c r="F659" i="54"/>
  <c r="H658" i="54"/>
  <c r="G658" i="54"/>
  <c r="F658" i="54"/>
  <c r="H657" i="54"/>
  <c r="G657" i="54"/>
  <c r="F657" i="54"/>
  <c r="H656" i="54"/>
  <c r="G656" i="54"/>
  <c r="F656" i="54"/>
  <c r="H655" i="54"/>
  <c r="G655" i="54"/>
  <c r="F655" i="54"/>
  <c r="H654" i="54"/>
  <c r="G654" i="54"/>
  <c r="F654" i="54"/>
  <c r="H653" i="54"/>
  <c r="G653" i="54"/>
  <c r="F653" i="54"/>
  <c r="E653" i="54"/>
  <c r="J104" i="6" s="1"/>
  <c r="D653" i="54"/>
  <c r="C653" i="54"/>
  <c r="H652" i="54"/>
  <c r="G652" i="54"/>
  <c r="F652" i="54"/>
  <c r="H651" i="54"/>
  <c r="G651" i="54"/>
  <c r="F651" i="54"/>
  <c r="H650" i="54"/>
  <c r="G650" i="54"/>
  <c r="F650" i="54"/>
  <c r="H649" i="54"/>
  <c r="G649" i="54"/>
  <c r="F649" i="54"/>
  <c r="H648" i="54"/>
  <c r="E648" i="54"/>
  <c r="D648" i="54"/>
  <c r="D647" i="54" s="1"/>
  <c r="C648" i="54"/>
  <c r="C647" i="54" s="1"/>
  <c r="H647" i="54"/>
  <c r="E647" i="54"/>
  <c r="G647" i="54" s="1"/>
  <c r="H646" i="54"/>
  <c r="G646" i="54"/>
  <c r="F646" i="54"/>
  <c r="H645" i="54"/>
  <c r="F645" i="54"/>
  <c r="E645" i="54"/>
  <c r="J101" i="6" s="1"/>
  <c r="D645" i="54"/>
  <c r="G645" i="54" s="1"/>
  <c r="C645" i="54"/>
  <c r="H644" i="54"/>
  <c r="G644" i="54"/>
  <c r="F644" i="54"/>
  <c r="H643" i="54"/>
  <c r="G643" i="54"/>
  <c r="F643" i="54"/>
  <c r="H642" i="54"/>
  <c r="F642" i="54"/>
  <c r="E642" i="54"/>
  <c r="J100" i="6" s="1"/>
  <c r="D642" i="54"/>
  <c r="G642" i="54" s="1"/>
  <c r="C642" i="54"/>
  <c r="H641" i="54"/>
  <c r="G641" i="54"/>
  <c r="F641" i="54"/>
  <c r="H640" i="54"/>
  <c r="G640" i="54"/>
  <c r="F640" i="54"/>
  <c r="H639" i="54"/>
  <c r="G639" i="54"/>
  <c r="F639" i="54"/>
  <c r="H638" i="54"/>
  <c r="G638" i="54"/>
  <c r="F638" i="54"/>
  <c r="H637" i="54"/>
  <c r="G637" i="54"/>
  <c r="F637" i="54"/>
  <c r="H636" i="54"/>
  <c r="G636" i="54"/>
  <c r="F636" i="54"/>
  <c r="H635" i="54"/>
  <c r="G635" i="54"/>
  <c r="F635" i="54"/>
  <c r="H634" i="54"/>
  <c r="E634" i="54"/>
  <c r="J99" i="6" s="1"/>
  <c r="D634" i="54"/>
  <c r="C634" i="54"/>
  <c r="H633" i="54"/>
  <c r="G633" i="54"/>
  <c r="F633" i="54"/>
  <c r="H632" i="54"/>
  <c r="G632" i="54"/>
  <c r="F632" i="54"/>
  <c r="H631" i="54"/>
  <c r="G631" i="54"/>
  <c r="F631" i="54"/>
  <c r="H630" i="54"/>
  <c r="F630" i="54"/>
  <c r="E630" i="54"/>
  <c r="G630" i="54" s="1"/>
  <c r="D630" i="54"/>
  <c r="C630" i="54"/>
  <c r="H629" i="54"/>
  <c r="G629" i="54"/>
  <c r="F629" i="54"/>
  <c r="H628" i="54"/>
  <c r="G628" i="54"/>
  <c r="F628" i="54"/>
  <c r="H627" i="54"/>
  <c r="G627" i="54"/>
  <c r="F627" i="54"/>
  <c r="H626" i="54"/>
  <c r="E626" i="54"/>
  <c r="F626" i="54" s="1"/>
  <c r="D626" i="54"/>
  <c r="C626" i="54"/>
  <c r="H625" i="54"/>
  <c r="G625" i="54"/>
  <c r="F625" i="54"/>
  <c r="H624" i="54"/>
  <c r="G624" i="54"/>
  <c r="F624" i="54"/>
  <c r="H623" i="54"/>
  <c r="E623" i="54"/>
  <c r="D623" i="54"/>
  <c r="G623" i="54" s="1"/>
  <c r="C623" i="54"/>
  <c r="H622" i="54"/>
  <c r="G622" i="54"/>
  <c r="F622" i="54"/>
  <c r="H621" i="54"/>
  <c r="G621" i="54"/>
  <c r="F621" i="54"/>
  <c r="H620" i="54"/>
  <c r="G620" i="54"/>
  <c r="E620" i="54"/>
  <c r="D620" i="54"/>
  <c r="C620" i="54"/>
  <c r="H619" i="54"/>
  <c r="G619" i="54"/>
  <c r="F619" i="54"/>
  <c r="H618" i="54"/>
  <c r="G618" i="54"/>
  <c r="F618" i="54"/>
  <c r="H617" i="54"/>
  <c r="E617" i="54"/>
  <c r="F617" i="54" s="1"/>
  <c r="D617" i="54"/>
  <c r="C617" i="54"/>
  <c r="H616" i="54"/>
  <c r="G616" i="54"/>
  <c r="F616" i="54"/>
  <c r="H615" i="54"/>
  <c r="G615" i="54"/>
  <c r="F615" i="54"/>
  <c r="H614" i="54"/>
  <c r="E614" i="54"/>
  <c r="F614" i="54" s="1"/>
  <c r="D614" i="54"/>
  <c r="C614" i="54"/>
  <c r="H613" i="54"/>
  <c r="G613" i="54"/>
  <c r="F613" i="54"/>
  <c r="H612" i="54"/>
  <c r="G612" i="54"/>
  <c r="F612" i="54"/>
  <c r="H611" i="54"/>
  <c r="E611" i="54"/>
  <c r="D611" i="54"/>
  <c r="G611" i="54" s="1"/>
  <c r="C611" i="54"/>
  <c r="H610" i="54"/>
  <c r="G610" i="54"/>
  <c r="F610" i="54"/>
  <c r="H609" i="54"/>
  <c r="G609" i="54"/>
  <c r="F609" i="54"/>
  <c r="H608" i="54"/>
  <c r="G608" i="54"/>
  <c r="F608" i="54"/>
  <c r="H607" i="54"/>
  <c r="G607" i="54"/>
  <c r="F607" i="54"/>
  <c r="H606" i="54"/>
  <c r="G606" i="54"/>
  <c r="F606" i="54"/>
  <c r="H605" i="54"/>
  <c r="F605" i="54"/>
  <c r="E605" i="54"/>
  <c r="D605" i="54"/>
  <c r="C605" i="54"/>
  <c r="H604" i="54"/>
  <c r="G604" i="54"/>
  <c r="F604" i="54"/>
  <c r="H603" i="54"/>
  <c r="G603" i="54"/>
  <c r="F603" i="54"/>
  <c r="H602" i="54"/>
  <c r="G602" i="54"/>
  <c r="F602" i="54"/>
  <c r="H601" i="54"/>
  <c r="G601" i="54"/>
  <c r="F601" i="54"/>
  <c r="H600" i="54"/>
  <c r="G600" i="54"/>
  <c r="F600" i="54"/>
  <c r="H599" i="54"/>
  <c r="G599" i="54"/>
  <c r="F599" i="54"/>
  <c r="H598" i="54"/>
  <c r="G598" i="54"/>
  <c r="F598" i="54"/>
  <c r="H597" i="54"/>
  <c r="G597" i="54"/>
  <c r="F597" i="54"/>
  <c r="H596" i="54"/>
  <c r="F596" i="54"/>
  <c r="E596" i="54"/>
  <c r="D596" i="54"/>
  <c r="G596" i="54" s="1"/>
  <c r="C596" i="54"/>
  <c r="H595" i="54"/>
  <c r="G595" i="54"/>
  <c r="F595" i="54"/>
  <c r="H594" i="54"/>
  <c r="G594" i="54"/>
  <c r="F594" i="54"/>
  <c r="H593" i="54"/>
  <c r="G593" i="54"/>
  <c r="F593" i="54"/>
  <c r="H592" i="54"/>
  <c r="G592" i="54"/>
  <c r="F592" i="54"/>
  <c r="H591" i="54"/>
  <c r="G591" i="54"/>
  <c r="F591" i="54"/>
  <c r="H590" i="54"/>
  <c r="G590" i="54"/>
  <c r="F590" i="54"/>
  <c r="H589" i="54"/>
  <c r="G589" i="54"/>
  <c r="F589" i="54"/>
  <c r="H588" i="54"/>
  <c r="E588" i="54"/>
  <c r="F588" i="54" s="1"/>
  <c r="D588" i="54"/>
  <c r="C588" i="54"/>
  <c r="H587" i="54"/>
  <c r="G587" i="54"/>
  <c r="F587" i="54"/>
  <c r="H586" i="54"/>
  <c r="G586" i="54"/>
  <c r="F586" i="54"/>
  <c r="H585" i="54"/>
  <c r="G585" i="54"/>
  <c r="F585" i="54"/>
  <c r="H584" i="54"/>
  <c r="G584" i="54"/>
  <c r="F584" i="54"/>
  <c r="H583" i="54"/>
  <c r="G583" i="54"/>
  <c r="F583" i="54"/>
  <c r="H582" i="54"/>
  <c r="G582" i="54"/>
  <c r="F582" i="54"/>
  <c r="H581" i="54"/>
  <c r="E581" i="54"/>
  <c r="J88" i="6" s="1"/>
  <c r="D581" i="54"/>
  <c r="C581" i="54"/>
  <c r="H580" i="54"/>
  <c r="G580" i="54"/>
  <c r="F580" i="54"/>
  <c r="H579" i="54"/>
  <c r="G579" i="54"/>
  <c r="F579" i="54"/>
  <c r="H578" i="54"/>
  <c r="G578" i="54"/>
  <c r="F578" i="54"/>
  <c r="H577" i="54"/>
  <c r="G577" i="54"/>
  <c r="F577" i="54"/>
  <c r="H576" i="54"/>
  <c r="G576" i="54"/>
  <c r="F576" i="54"/>
  <c r="H575" i="54"/>
  <c r="G575" i="54"/>
  <c r="F575" i="54"/>
  <c r="H574" i="54"/>
  <c r="G574" i="54"/>
  <c r="F574" i="54"/>
  <c r="H573" i="54"/>
  <c r="G573" i="54"/>
  <c r="F573" i="54"/>
  <c r="H572" i="54"/>
  <c r="G572" i="54"/>
  <c r="E572" i="54"/>
  <c r="F572" i="54" s="1"/>
  <c r="D572" i="54"/>
  <c r="C572" i="54"/>
  <c r="H571" i="54"/>
  <c r="G571" i="54"/>
  <c r="F571" i="54"/>
  <c r="H570" i="54"/>
  <c r="G570" i="54"/>
  <c r="F570" i="54"/>
  <c r="H569" i="54"/>
  <c r="G569" i="54"/>
  <c r="F569" i="54"/>
  <c r="H568" i="54"/>
  <c r="G568" i="54"/>
  <c r="F568" i="54"/>
  <c r="H567" i="54"/>
  <c r="G567" i="54"/>
  <c r="F567" i="54"/>
  <c r="H566" i="54"/>
  <c r="G566" i="54"/>
  <c r="F566" i="54"/>
  <c r="H565" i="54"/>
  <c r="G565" i="54"/>
  <c r="F565" i="54"/>
  <c r="H564" i="54"/>
  <c r="G564" i="54"/>
  <c r="F564" i="54"/>
  <c r="H563" i="54"/>
  <c r="G563" i="54"/>
  <c r="F563" i="54"/>
  <c r="H562" i="54"/>
  <c r="F562" i="54"/>
  <c r="E562" i="54"/>
  <c r="G562" i="54" s="1"/>
  <c r="D562" i="54"/>
  <c r="C562" i="54"/>
  <c r="H561" i="54"/>
  <c r="G561" i="54"/>
  <c r="F561" i="54"/>
  <c r="H560" i="54"/>
  <c r="G560" i="54"/>
  <c r="F560" i="54"/>
  <c r="H559" i="54"/>
  <c r="G559" i="54"/>
  <c r="F559" i="54"/>
  <c r="H558" i="54"/>
  <c r="E558" i="54"/>
  <c r="D558" i="54"/>
  <c r="G558" i="54" s="1"/>
  <c r="C558" i="54"/>
  <c r="H557" i="54"/>
  <c r="G557" i="54"/>
  <c r="F557" i="54"/>
  <c r="H556" i="54"/>
  <c r="F556" i="54"/>
  <c r="E556" i="54"/>
  <c r="H555" i="54"/>
  <c r="G555" i="54"/>
  <c r="F555" i="54"/>
  <c r="H554" i="54"/>
  <c r="G554" i="54"/>
  <c r="F554" i="54"/>
  <c r="H553" i="54"/>
  <c r="G553" i="54"/>
  <c r="F553" i="54"/>
  <c r="H552" i="54"/>
  <c r="G552" i="54"/>
  <c r="F552" i="54"/>
  <c r="H551" i="54"/>
  <c r="G551" i="54"/>
  <c r="F551" i="54"/>
  <c r="H550" i="54"/>
  <c r="G550" i="54"/>
  <c r="F550" i="54"/>
  <c r="H549" i="54"/>
  <c r="D549" i="54"/>
  <c r="C549" i="54"/>
  <c r="H548" i="54"/>
  <c r="G548" i="54"/>
  <c r="F548" i="54"/>
  <c r="H547" i="54"/>
  <c r="E547" i="54"/>
  <c r="D547" i="54"/>
  <c r="C547" i="54"/>
  <c r="H546" i="54"/>
  <c r="G546" i="54"/>
  <c r="F546" i="54"/>
  <c r="H545" i="54"/>
  <c r="G545" i="54"/>
  <c r="F545" i="54"/>
  <c r="H544" i="54"/>
  <c r="G544" i="54"/>
  <c r="F544" i="54"/>
  <c r="H543" i="54"/>
  <c r="G543" i="54"/>
  <c r="F543" i="54"/>
  <c r="H542" i="54"/>
  <c r="G542" i="54"/>
  <c r="F542" i="54"/>
  <c r="H541" i="54"/>
  <c r="G541" i="54"/>
  <c r="F541" i="54"/>
  <c r="H540" i="54"/>
  <c r="G540" i="54"/>
  <c r="F540" i="54"/>
  <c r="H539" i="54"/>
  <c r="E539" i="54"/>
  <c r="J82" i="6" s="1"/>
  <c r="D539" i="54"/>
  <c r="G539" i="54" s="1"/>
  <c r="C539" i="54"/>
  <c r="F539" i="54" s="1"/>
  <c r="H538" i="54"/>
  <c r="G538" i="54"/>
  <c r="F538" i="54"/>
  <c r="H537" i="54"/>
  <c r="G537" i="54"/>
  <c r="F537" i="54"/>
  <c r="H536" i="54"/>
  <c r="G536" i="54"/>
  <c r="F536" i="54"/>
  <c r="H535" i="54"/>
  <c r="G535" i="54"/>
  <c r="F535" i="54"/>
  <c r="H534" i="54"/>
  <c r="G534" i="54"/>
  <c r="F534" i="54"/>
  <c r="H533" i="54"/>
  <c r="G533" i="54"/>
  <c r="F533" i="54"/>
  <c r="H532" i="54"/>
  <c r="G532" i="54"/>
  <c r="F532" i="54"/>
  <c r="H531" i="54"/>
  <c r="G531" i="54"/>
  <c r="F531" i="54"/>
  <c r="H530" i="54"/>
  <c r="G530" i="54"/>
  <c r="F530" i="54"/>
  <c r="H529" i="54"/>
  <c r="G529" i="54"/>
  <c r="F529" i="54"/>
  <c r="H528" i="54"/>
  <c r="G528" i="54"/>
  <c r="F528" i="54"/>
  <c r="H527" i="54"/>
  <c r="G527" i="54"/>
  <c r="F527" i="54"/>
  <c r="H526" i="54"/>
  <c r="G526" i="54"/>
  <c r="F526" i="54"/>
  <c r="H525" i="54"/>
  <c r="G525" i="54"/>
  <c r="F525" i="54"/>
  <c r="H524" i="54"/>
  <c r="G524" i="54"/>
  <c r="F524" i="54"/>
  <c r="H523" i="54"/>
  <c r="G523" i="54"/>
  <c r="F523" i="54"/>
  <c r="H522" i="54"/>
  <c r="G522" i="54"/>
  <c r="F522" i="54"/>
  <c r="H521" i="54"/>
  <c r="G521" i="54"/>
  <c r="F521" i="54"/>
  <c r="H520" i="54"/>
  <c r="E520" i="54"/>
  <c r="D520" i="54"/>
  <c r="G520" i="54" s="1"/>
  <c r="C520" i="54"/>
  <c r="C519" i="54" s="1"/>
  <c r="H519" i="54"/>
  <c r="H518" i="54"/>
  <c r="G518" i="54"/>
  <c r="F518" i="54"/>
  <c r="H517" i="54"/>
  <c r="G517" i="54"/>
  <c r="F517" i="54"/>
  <c r="H516" i="54"/>
  <c r="G516" i="54"/>
  <c r="F516" i="54"/>
  <c r="H515" i="54"/>
  <c r="G515" i="54"/>
  <c r="E515" i="54"/>
  <c r="D515" i="54"/>
  <c r="C515" i="54"/>
  <c r="H514" i="54"/>
  <c r="G514" i="54"/>
  <c r="F514" i="54"/>
  <c r="H513" i="54"/>
  <c r="G513" i="54"/>
  <c r="F513" i="54"/>
  <c r="H512" i="54"/>
  <c r="G512" i="54"/>
  <c r="F512" i="54"/>
  <c r="H511" i="54"/>
  <c r="G511" i="54"/>
  <c r="F511" i="54"/>
  <c r="H510" i="54"/>
  <c r="G510" i="54"/>
  <c r="F510" i="54"/>
  <c r="H509" i="54"/>
  <c r="G509" i="54"/>
  <c r="F509" i="54"/>
  <c r="H508" i="54"/>
  <c r="G508" i="54"/>
  <c r="F508" i="54"/>
  <c r="H507" i="54"/>
  <c r="E507" i="54"/>
  <c r="J78" i="6" s="1"/>
  <c r="D507" i="54"/>
  <c r="G507" i="54" s="1"/>
  <c r="C507" i="54"/>
  <c r="F507" i="54" s="1"/>
  <c r="H506" i="54"/>
  <c r="G506" i="54"/>
  <c r="F506" i="54"/>
  <c r="H505" i="54"/>
  <c r="G505" i="54"/>
  <c r="F505" i="54"/>
  <c r="H504" i="54"/>
  <c r="G504" i="54"/>
  <c r="F504" i="54"/>
  <c r="H503" i="54"/>
  <c r="G503" i="54"/>
  <c r="F503" i="54"/>
  <c r="H502" i="54"/>
  <c r="G502" i="54"/>
  <c r="F502" i="54"/>
  <c r="H501" i="54"/>
  <c r="G501" i="54"/>
  <c r="F501" i="54"/>
  <c r="H500" i="54"/>
  <c r="G500" i="54"/>
  <c r="F500" i="54"/>
  <c r="H499" i="54"/>
  <c r="G499" i="54"/>
  <c r="F499" i="54"/>
  <c r="H498" i="54"/>
  <c r="F498" i="54"/>
  <c r="E498" i="54"/>
  <c r="D498" i="54"/>
  <c r="C498" i="54"/>
  <c r="H497" i="54"/>
  <c r="G497" i="54"/>
  <c r="F497" i="54"/>
  <c r="H496" i="54"/>
  <c r="G496" i="54"/>
  <c r="F496" i="54"/>
  <c r="H495" i="54"/>
  <c r="G495" i="54"/>
  <c r="F495" i="54"/>
  <c r="H494" i="54"/>
  <c r="G494" i="54"/>
  <c r="F494" i="54"/>
  <c r="H493" i="54"/>
  <c r="G493" i="54"/>
  <c r="F493" i="54"/>
  <c r="H492" i="54"/>
  <c r="G492" i="54"/>
  <c r="F492" i="54"/>
  <c r="H491" i="54"/>
  <c r="G491" i="54"/>
  <c r="F491" i="54"/>
  <c r="H490" i="54"/>
  <c r="G490" i="54"/>
  <c r="F490" i="54"/>
  <c r="H489" i="54"/>
  <c r="G489" i="54"/>
  <c r="F489" i="54"/>
  <c r="H488" i="54"/>
  <c r="G488" i="54"/>
  <c r="F488" i="54"/>
  <c r="H487" i="54"/>
  <c r="E487" i="54"/>
  <c r="E462" i="54" s="1"/>
  <c r="D487" i="54"/>
  <c r="C487" i="54"/>
  <c r="H486" i="54"/>
  <c r="G486" i="54"/>
  <c r="F486" i="54"/>
  <c r="H485" i="54"/>
  <c r="G485" i="54"/>
  <c r="F485" i="54"/>
  <c r="H484" i="54"/>
  <c r="G484" i="54"/>
  <c r="F484" i="54"/>
  <c r="H483" i="54"/>
  <c r="G483" i="54"/>
  <c r="F483" i="54"/>
  <c r="H482" i="54"/>
  <c r="G482" i="54"/>
  <c r="F482" i="54"/>
  <c r="H481" i="54"/>
  <c r="G481" i="54"/>
  <c r="F481" i="54"/>
  <c r="H480" i="54"/>
  <c r="G480" i="54"/>
  <c r="F480" i="54"/>
  <c r="H479" i="54"/>
  <c r="G479" i="54"/>
  <c r="E479" i="54"/>
  <c r="D479" i="54"/>
  <c r="C479" i="54"/>
  <c r="H478" i="54"/>
  <c r="G478" i="54"/>
  <c r="F478" i="54"/>
  <c r="H477" i="54"/>
  <c r="G477" i="54"/>
  <c r="F477" i="54"/>
  <c r="H476" i="54"/>
  <c r="G476" i="54"/>
  <c r="F476" i="54"/>
  <c r="H475" i="54"/>
  <c r="G475" i="54"/>
  <c r="F475" i="54"/>
  <c r="H474" i="54"/>
  <c r="G474" i="54"/>
  <c r="F474" i="54"/>
  <c r="H473" i="54"/>
  <c r="G473" i="54"/>
  <c r="F473" i="54"/>
  <c r="H472" i="54"/>
  <c r="G472" i="54"/>
  <c r="F472" i="54"/>
  <c r="H471" i="54"/>
  <c r="G471" i="54"/>
  <c r="F471" i="54"/>
  <c r="H470" i="54"/>
  <c r="G470" i="54"/>
  <c r="F470" i="54"/>
  <c r="H469" i="54"/>
  <c r="G469" i="54"/>
  <c r="F469" i="54"/>
  <c r="H468" i="54"/>
  <c r="G468" i="54"/>
  <c r="F468" i="54"/>
  <c r="H467" i="54"/>
  <c r="G467" i="54"/>
  <c r="F467" i="54"/>
  <c r="H466" i="54"/>
  <c r="G466" i="54"/>
  <c r="F466" i="54"/>
  <c r="H465" i="54"/>
  <c r="G465" i="54"/>
  <c r="F465" i="54"/>
  <c r="H464" i="54"/>
  <c r="G464" i="54"/>
  <c r="F464" i="54"/>
  <c r="H463" i="54"/>
  <c r="F463" i="54"/>
  <c r="E463" i="54"/>
  <c r="J74" i="6" s="1"/>
  <c r="D463" i="54"/>
  <c r="G463" i="54" s="1"/>
  <c r="C463" i="54"/>
  <c r="H462" i="54"/>
  <c r="H461" i="54"/>
  <c r="G461" i="54"/>
  <c r="F461" i="54"/>
  <c r="H460" i="54"/>
  <c r="G460" i="54"/>
  <c r="F460" i="54"/>
  <c r="H459" i="54"/>
  <c r="G459" i="54"/>
  <c r="F459" i="54"/>
  <c r="H458" i="54"/>
  <c r="G458" i="54"/>
  <c r="F458" i="54"/>
  <c r="H457" i="54"/>
  <c r="E457" i="54"/>
  <c r="J72" i="6" s="1"/>
  <c r="D457" i="54"/>
  <c r="G457" i="54" s="1"/>
  <c r="C457" i="54"/>
  <c r="F457" i="54" s="1"/>
  <c r="H456" i="54"/>
  <c r="G456" i="54"/>
  <c r="F456" i="54"/>
  <c r="H455" i="54"/>
  <c r="G455" i="54"/>
  <c r="F455" i="54"/>
  <c r="H454" i="54"/>
  <c r="G454" i="54"/>
  <c r="F454" i="54"/>
  <c r="H453" i="54"/>
  <c r="G453" i="54"/>
  <c r="E453" i="54"/>
  <c r="J71" i="6" s="1"/>
  <c r="D453" i="54"/>
  <c r="C453" i="54"/>
  <c r="F453" i="54" s="1"/>
  <c r="H452" i="54"/>
  <c r="G452" i="54"/>
  <c r="F452" i="54"/>
  <c r="H451" i="54"/>
  <c r="G451" i="54"/>
  <c r="F451" i="54"/>
  <c r="H450" i="54"/>
  <c r="G450" i="54"/>
  <c r="F450" i="54"/>
  <c r="H449" i="54"/>
  <c r="E449" i="54"/>
  <c r="D449" i="54"/>
  <c r="C449" i="54"/>
  <c r="H448" i="54"/>
  <c r="G448" i="54"/>
  <c r="F448" i="54"/>
  <c r="H447" i="54"/>
  <c r="G447" i="54"/>
  <c r="F447" i="54"/>
  <c r="H446" i="54"/>
  <c r="G446" i="54"/>
  <c r="F446" i="54"/>
  <c r="H445" i="54"/>
  <c r="G445" i="54"/>
  <c r="F445" i="54"/>
  <c r="H444" i="54"/>
  <c r="G444" i="54"/>
  <c r="F444" i="54"/>
  <c r="H443" i="54"/>
  <c r="G443" i="54"/>
  <c r="F443" i="54"/>
  <c r="H442" i="54"/>
  <c r="F442" i="54"/>
  <c r="E442" i="54"/>
  <c r="D442" i="54"/>
  <c r="C442" i="54"/>
  <c r="H441" i="54"/>
  <c r="G441" i="54"/>
  <c r="F441" i="54"/>
  <c r="H440" i="54"/>
  <c r="G440" i="54"/>
  <c r="F440" i="54"/>
  <c r="H439" i="54"/>
  <c r="G439" i="54"/>
  <c r="F439" i="54"/>
  <c r="H438" i="54"/>
  <c r="G438" i="54"/>
  <c r="F438" i="54"/>
  <c r="H437" i="54"/>
  <c r="F437" i="54"/>
  <c r="E437" i="54"/>
  <c r="D437" i="54"/>
  <c r="G437" i="54" s="1"/>
  <c r="C437" i="54"/>
  <c r="H436" i="54"/>
  <c r="G436" i="54"/>
  <c r="F436" i="54"/>
  <c r="H435" i="54"/>
  <c r="G435" i="54"/>
  <c r="F435" i="54"/>
  <c r="H434" i="54"/>
  <c r="G434" i="54"/>
  <c r="F434" i="54"/>
  <c r="H433" i="54"/>
  <c r="G433" i="54"/>
  <c r="F433" i="54"/>
  <c r="H432" i="54"/>
  <c r="F432" i="54"/>
  <c r="E432" i="54"/>
  <c r="D432" i="54"/>
  <c r="C432" i="54"/>
  <c r="H431" i="54"/>
  <c r="G431" i="54"/>
  <c r="F431" i="54"/>
  <c r="H430" i="54"/>
  <c r="G430" i="54"/>
  <c r="F430" i="54"/>
  <c r="H429" i="54"/>
  <c r="G429" i="54"/>
  <c r="F429" i="54"/>
  <c r="H428" i="54"/>
  <c r="G428" i="54"/>
  <c r="F428" i="54"/>
  <c r="H427" i="54"/>
  <c r="E427" i="54"/>
  <c r="D427" i="54"/>
  <c r="G427" i="54" s="1"/>
  <c r="C427" i="54"/>
  <c r="F427" i="54" s="1"/>
  <c r="H426" i="54"/>
  <c r="G426" i="54"/>
  <c r="F426" i="54"/>
  <c r="H425" i="54"/>
  <c r="G425" i="54"/>
  <c r="F425" i="54"/>
  <c r="H424" i="54"/>
  <c r="G424" i="54"/>
  <c r="F424" i="54"/>
  <c r="H423" i="54"/>
  <c r="G423" i="54"/>
  <c r="F423" i="54"/>
  <c r="H422" i="54"/>
  <c r="G422" i="54"/>
  <c r="F422" i="54"/>
  <c r="H421" i="54"/>
  <c r="E421" i="54"/>
  <c r="E406" i="54" s="1"/>
  <c r="D421" i="54"/>
  <c r="C421" i="54"/>
  <c r="H420" i="54"/>
  <c r="G420" i="54"/>
  <c r="F420" i="54"/>
  <c r="H419" i="54"/>
  <c r="G419" i="54"/>
  <c r="F419" i="54"/>
  <c r="H418" i="54"/>
  <c r="G418" i="54"/>
  <c r="F418" i="54"/>
  <c r="H417" i="54"/>
  <c r="G417" i="54"/>
  <c r="F417" i="54"/>
  <c r="H416" i="54"/>
  <c r="G416" i="54"/>
  <c r="F416" i="54"/>
  <c r="H415" i="54"/>
  <c r="G415" i="54"/>
  <c r="F415" i="54"/>
  <c r="H414" i="54"/>
  <c r="G414" i="54"/>
  <c r="F414" i="54"/>
  <c r="H413" i="54"/>
  <c r="G413" i="54"/>
  <c r="F413" i="54"/>
  <c r="H412" i="54"/>
  <c r="G412" i="54"/>
  <c r="E412" i="54"/>
  <c r="J64" i="6" s="1"/>
  <c r="D412" i="54"/>
  <c r="C412" i="54"/>
  <c r="F412" i="54" s="1"/>
  <c r="H411" i="54"/>
  <c r="G411" i="54"/>
  <c r="F411" i="54"/>
  <c r="H410" i="54"/>
  <c r="G410" i="54"/>
  <c r="F410" i="54"/>
  <c r="H409" i="54"/>
  <c r="G409" i="54"/>
  <c r="F409" i="54"/>
  <c r="H408" i="54"/>
  <c r="G408" i="54"/>
  <c r="F408" i="54"/>
  <c r="H407" i="54"/>
  <c r="E407" i="54"/>
  <c r="D407" i="54"/>
  <c r="D406" i="54" s="1"/>
  <c r="C407" i="54"/>
  <c r="C406" i="54" s="1"/>
  <c r="H406" i="54"/>
  <c r="H405" i="54"/>
  <c r="G405" i="54"/>
  <c r="F405" i="54"/>
  <c r="H404" i="54"/>
  <c r="F404" i="54"/>
  <c r="E404" i="54"/>
  <c r="J61" i="6" s="1"/>
  <c r="D404" i="54"/>
  <c r="G404" i="54" s="1"/>
  <c r="C404" i="54"/>
  <c r="H403" i="54"/>
  <c r="F403" i="54"/>
  <c r="E403" i="54"/>
  <c r="G403" i="54" s="1"/>
  <c r="H402" i="54"/>
  <c r="G402" i="54"/>
  <c r="F402" i="54"/>
  <c r="H401" i="54"/>
  <c r="G401" i="54"/>
  <c r="F401" i="54"/>
  <c r="H400" i="54"/>
  <c r="G400" i="54"/>
  <c r="F400" i="54"/>
  <c r="H399" i="54"/>
  <c r="G399" i="54"/>
  <c r="F399" i="54"/>
  <c r="H398" i="54"/>
  <c r="G398" i="54"/>
  <c r="F398" i="54"/>
  <c r="H397" i="54"/>
  <c r="E397" i="54"/>
  <c r="D397" i="54"/>
  <c r="C397" i="54"/>
  <c r="H396" i="54"/>
  <c r="G396" i="54"/>
  <c r="F396" i="54"/>
  <c r="H395" i="54"/>
  <c r="G395" i="54"/>
  <c r="F395" i="54"/>
  <c r="H394" i="54"/>
  <c r="G394" i="54"/>
  <c r="F394" i="54"/>
  <c r="H393" i="54"/>
  <c r="G393" i="54"/>
  <c r="F393" i="54"/>
  <c r="H392" i="54"/>
  <c r="G392" i="54"/>
  <c r="F392" i="54"/>
  <c r="H391" i="54"/>
  <c r="E391" i="54"/>
  <c r="G391" i="54" s="1"/>
  <c r="D391" i="54"/>
  <c r="C391" i="54"/>
  <c r="H390" i="54"/>
  <c r="G390" i="54"/>
  <c r="F390" i="54"/>
  <c r="H389" i="54"/>
  <c r="G389" i="54"/>
  <c r="F389" i="54"/>
  <c r="H388" i="54"/>
  <c r="G388" i="54"/>
  <c r="F388" i="54"/>
  <c r="H387" i="54"/>
  <c r="G387" i="54"/>
  <c r="E387" i="54"/>
  <c r="D387" i="54"/>
  <c r="C387" i="54"/>
  <c r="H386" i="54"/>
  <c r="G386" i="54"/>
  <c r="F386" i="54"/>
  <c r="H385" i="54"/>
  <c r="G385" i="54"/>
  <c r="F385" i="54"/>
  <c r="H384" i="54"/>
  <c r="G384" i="54"/>
  <c r="F384" i="54"/>
  <c r="H383" i="54"/>
  <c r="F383" i="54"/>
  <c r="E383" i="54"/>
  <c r="D383" i="54"/>
  <c r="G383" i="54" s="1"/>
  <c r="C383" i="54"/>
  <c r="H382" i="54"/>
  <c r="G382" i="54"/>
  <c r="F382" i="54"/>
  <c r="H381" i="54"/>
  <c r="G381" i="54"/>
  <c r="F381" i="54"/>
  <c r="H380" i="54"/>
  <c r="G380" i="54"/>
  <c r="F380" i="54"/>
  <c r="H379" i="54"/>
  <c r="E379" i="54"/>
  <c r="F379" i="54" s="1"/>
  <c r="D379" i="54"/>
  <c r="C379" i="54"/>
  <c r="H378" i="54"/>
  <c r="G378" i="54"/>
  <c r="F378" i="54"/>
  <c r="H377" i="54"/>
  <c r="G377" i="54"/>
  <c r="F377" i="54"/>
  <c r="H376" i="54"/>
  <c r="G376" i="54"/>
  <c r="F376" i="54"/>
  <c r="H375" i="54"/>
  <c r="G375" i="54"/>
  <c r="F375" i="54"/>
  <c r="H374" i="54"/>
  <c r="G374" i="54"/>
  <c r="F374" i="54"/>
  <c r="H373" i="54"/>
  <c r="F373" i="54"/>
  <c r="E373" i="54"/>
  <c r="D373" i="54"/>
  <c r="G373" i="54" s="1"/>
  <c r="C373" i="54"/>
  <c r="H372" i="54"/>
  <c r="G372" i="54"/>
  <c r="F372" i="54"/>
  <c r="H371" i="54"/>
  <c r="G371" i="54"/>
  <c r="F371" i="54"/>
  <c r="H370" i="54"/>
  <c r="G370" i="54"/>
  <c r="F370" i="54"/>
  <c r="H369" i="54"/>
  <c r="G369" i="54"/>
  <c r="F369" i="54"/>
  <c r="H368" i="54"/>
  <c r="G368" i="54"/>
  <c r="F368" i="54"/>
  <c r="H367" i="54"/>
  <c r="G367" i="54"/>
  <c r="E367" i="54"/>
  <c r="D367" i="54"/>
  <c r="C367" i="54"/>
  <c r="H366" i="54"/>
  <c r="G366" i="54"/>
  <c r="F366" i="54"/>
  <c r="E366" i="54"/>
  <c r="H365" i="54"/>
  <c r="G365" i="54"/>
  <c r="F365" i="54"/>
  <c r="H364" i="54"/>
  <c r="G364" i="54"/>
  <c r="F364" i="54"/>
  <c r="H363" i="54"/>
  <c r="G363" i="54"/>
  <c r="F363" i="54"/>
  <c r="H362" i="54"/>
  <c r="G362" i="54"/>
  <c r="F362" i="54"/>
  <c r="H361" i="54"/>
  <c r="G361" i="54"/>
  <c r="F361" i="54"/>
  <c r="H360" i="54"/>
  <c r="F360" i="54"/>
  <c r="E360" i="54"/>
  <c r="G360" i="54" s="1"/>
  <c r="D360" i="54"/>
  <c r="C360" i="54"/>
  <c r="H359" i="54"/>
  <c r="G359" i="54"/>
  <c r="F359" i="54"/>
  <c r="H358" i="54"/>
  <c r="G358" i="54"/>
  <c r="F358" i="54"/>
  <c r="H357" i="54"/>
  <c r="G357" i="54"/>
  <c r="F357" i="54"/>
  <c r="H356" i="54"/>
  <c r="G356" i="54"/>
  <c r="F356" i="54"/>
  <c r="H355" i="54"/>
  <c r="E355" i="54"/>
  <c r="J52" i="6" s="1"/>
  <c r="D355" i="54"/>
  <c r="G355" i="54" s="1"/>
  <c r="C355" i="54"/>
  <c r="C354" i="54" s="1"/>
  <c r="H354" i="54"/>
  <c r="E354" i="54"/>
  <c r="H353" i="54"/>
  <c r="G353" i="54"/>
  <c r="F353" i="54"/>
  <c r="H352" i="54"/>
  <c r="G352" i="54"/>
  <c r="F352" i="54"/>
  <c r="H351" i="54"/>
  <c r="F351" i="54"/>
  <c r="E351" i="54"/>
  <c r="G351" i="54" s="1"/>
  <c r="D351" i="54"/>
  <c r="C351" i="54"/>
  <c r="H350" i="54"/>
  <c r="G350" i="54"/>
  <c r="F350" i="54"/>
  <c r="H349" i="54"/>
  <c r="G349" i="54"/>
  <c r="F349" i="54"/>
  <c r="H348" i="54"/>
  <c r="G348" i="54"/>
  <c r="F348" i="54"/>
  <c r="H347" i="54"/>
  <c r="G347" i="54"/>
  <c r="F347" i="54"/>
  <c r="H346" i="54"/>
  <c r="G346" i="54"/>
  <c r="F346" i="54"/>
  <c r="H345" i="54"/>
  <c r="G345" i="54"/>
  <c r="E345" i="54"/>
  <c r="J49" i="6" s="1"/>
  <c r="D345" i="54"/>
  <c r="C345" i="54"/>
  <c r="F345" i="54" s="1"/>
  <c r="H344" i="54"/>
  <c r="G344" i="54"/>
  <c r="F344" i="54"/>
  <c r="H343" i="54"/>
  <c r="G343" i="54"/>
  <c r="F343" i="54"/>
  <c r="H342" i="54"/>
  <c r="G342" i="54"/>
  <c r="F342" i="54"/>
  <c r="H341" i="54"/>
  <c r="G341" i="54"/>
  <c r="F341" i="54"/>
  <c r="H340" i="54"/>
  <c r="G340" i="54"/>
  <c r="F340" i="54"/>
  <c r="H339" i="54"/>
  <c r="G339" i="54"/>
  <c r="F339" i="54"/>
  <c r="H338" i="54"/>
  <c r="G338" i="54"/>
  <c r="F338" i="54"/>
  <c r="H337" i="54"/>
  <c r="F337" i="54"/>
  <c r="E337" i="54"/>
  <c r="G337" i="54" s="1"/>
  <c r="D337" i="54"/>
  <c r="C337" i="54"/>
  <c r="H336" i="54"/>
  <c r="G336" i="54"/>
  <c r="F336" i="54"/>
  <c r="H335" i="54"/>
  <c r="G335" i="54"/>
  <c r="F335" i="54"/>
  <c r="H334" i="54"/>
  <c r="G334" i="54"/>
  <c r="F334" i="54"/>
  <c r="H333" i="54"/>
  <c r="G333" i="54"/>
  <c r="F333" i="54"/>
  <c r="H332" i="54"/>
  <c r="G332" i="54"/>
  <c r="F332" i="54"/>
  <c r="H331" i="54"/>
  <c r="G331" i="54"/>
  <c r="F331" i="54"/>
  <c r="H330" i="54"/>
  <c r="G330" i="54"/>
  <c r="F330" i="54"/>
  <c r="H329" i="54"/>
  <c r="G329" i="54"/>
  <c r="F329" i="54"/>
  <c r="H328" i="54"/>
  <c r="G328" i="54"/>
  <c r="F328" i="54"/>
  <c r="H327" i="54"/>
  <c r="G327" i="54"/>
  <c r="E327" i="54"/>
  <c r="J47" i="6" s="1"/>
  <c r="D327" i="54"/>
  <c r="C327" i="54"/>
  <c r="F327" i="54" s="1"/>
  <c r="H326" i="54"/>
  <c r="G326" i="54"/>
  <c r="F326" i="54"/>
  <c r="H325" i="54"/>
  <c r="G325" i="54"/>
  <c r="F325" i="54"/>
  <c r="H324" i="54"/>
  <c r="G324" i="54"/>
  <c r="F324" i="54"/>
  <c r="H323" i="54"/>
  <c r="G323" i="54"/>
  <c r="F323" i="54"/>
  <c r="H322" i="54"/>
  <c r="G322" i="54"/>
  <c r="F322" i="54"/>
  <c r="H321" i="54"/>
  <c r="G321" i="54"/>
  <c r="F321" i="54"/>
  <c r="H320" i="54"/>
  <c r="G320" i="54"/>
  <c r="F320" i="54"/>
  <c r="H319" i="54"/>
  <c r="G319" i="54"/>
  <c r="F319" i="54"/>
  <c r="H318" i="54"/>
  <c r="G318" i="54"/>
  <c r="F318" i="54"/>
  <c r="H317" i="54"/>
  <c r="E317" i="54"/>
  <c r="D317" i="54"/>
  <c r="G317" i="54" s="1"/>
  <c r="C317" i="54"/>
  <c r="F317" i="54" s="1"/>
  <c r="H316" i="54"/>
  <c r="G316" i="54"/>
  <c r="F316" i="54"/>
  <c r="H315" i="54"/>
  <c r="G315" i="54"/>
  <c r="F315" i="54"/>
  <c r="H314" i="54"/>
  <c r="G314" i="54"/>
  <c r="F314" i="54"/>
  <c r="H313" i="54"/>
  <c r="G313" i="54"/>
  <c r="F313" i="54"/>
  <c r="H312" i="54"/>
  <c r="G312" i="54"/>
  <c r="F312" i="54"/>
  <c r="H311" i="54"/>
  <c r="G311" i="54"/>
  <c r="F311" i="54"/>
  <c r="H310" i="54"/>
  <c r="G310" i="54"/>
  <c r="F310" i="54"/>
  <c r="H309" i="54"/>
  <c r="G309" i="54"/>
  <c r="F309" i="54"/>
  <c r="H308" i="54"/>
  <c r="G308" i="54"/>
  <c r="F308" i="54"/>
  <c r="H307" i="54"/>
  <c r="G307" i="54"/>
  <c r="F307" i="54"/>
  <c r="H306" i="54"/>
  <c r="G306" i="54"/>
  <c r="F306" i="54"/>
  <c r="H305" i="54"/>
  <c r="G305" i="54"/>
  <c r="F305" i="54"/>
  <c r="H304" i="54"/>
  <c r="G304" i="54"/>
  <c r="F304" i="54"/>
  <c r="H303" i="54"/>
  <c r="E303" i="54"/>
  <c r="D303" i="54"/>
  <c r="G303" i="54" s="1"/>
  <c r="C303" i="54"/>
  <c r="C264" i="54" s="1"/>
  <c r="H302" i="54"/>
  <c r="G302" i="54"/>
  <c r="F302" i="54"/>
  <c r="H301" i="54"/>
  <c r="G301" i="54"/>
  <c r="F301" i="54"/>
  <c r="H300" i="54"/>
  <c r="G300" i="54"/>
  <c r="F300" i="54"/>
  <c r="H299" i="54"/>
  <c r="G299" i="54"/>
  <c r="F299" i="54"/>
  <c r="H298" i="54"/>
  <c r="G298" i="54"/>
  <c r="F298" i="54"/>
  <c r="H297" i="54"/>
  <c r="G297" i="54"/>
  <c r="F297" i="54"/>
  <c r="H296" i="54"/>
  <c r="G296" i="54"/>
  <c r="F296" i="54"/>
  <c r="H295" i="54"/>
  <c r="G295" i="54"/>
  <c r="F295" i="54"/>
  <c r="H294" i="54"/>
  <c r="F294" i="54"/>
  <c r="E294" i="54"/>
  <c r="G294" i="54" s="1"/>
  <c r="D294" i="54"/>
  <c r="C294" i="54"/>
  <c r="H293" i="54"/>
  <c r="G293" i="54"/>
  <c r="F293" i="54"/>
  <c r="H292" i="54"/>
  <c r="G292" i="54"/>
  <c r="F292" i="54"/>
  <c r="H291" i="54"/>
  <c r="G291" i="54"/>
  <c r="F291" i="54"/>
  <c r="H290" i="54"/>
  <c r="G290" i="54"/>
  <c r="F290" i="54"/>
  <c r="H289" i="54"/>
  <c r="G289" i="54"/>
  <c r="F289" i="54"/>
  <c r="H288" i="54"/>
  <c r="G288" i="54"/>
  <c r="F288" i="54"/>
  <c r="H287" i="54"/>
  <c r="G287" i="54"/>
  <c r="F287" i="54"/>
  <c r="H286" i="54"/>
  <c r="F286" i="54"/>
  <c r="E286" i="54"/>
  <c r="D286" i="54"/>
  <c r="C286" i="54"/>
  <c r="H285" i="54"/>
  <c r="G285" i="54"/>
  <c r="F285" i="54"/>
  <c r="H284" i="54"/>
  <c r="G284" i="54"/>
  <c r="F284" i="54"/>
  <c r="H283" i="54"/>
  <c r="G283" i="54"/>
  <c r="F283" i="54"/>
  <c r="H282" i="54"/>
  <c r="G282" i="54"/>
  <c r="F282" i="54"/>
  <c r="H281" i="54"/>
  <c r="G281" i="54"/>
  <c r="F281" i="54"/>
  <c r="H280" i="54"/>
  <c r="G280" i="54"/>
  <c r="F280" i="54"/>
  <c r="H279" i="54"/>
  <c r="F279" i="54"/>
  <c r="E279" i="54"/>
  <c r="G279" i="54" s="1"/>
  <c r="D279" i="54"/>
  <c r="C279" i="54"/>
  <c r="H278" i="54"/>
  <c r="G278" i="54"/>
  <c r="F278" i="54"/>
  <c r="H277" i="54"/>
  <c r="G277" i="54"/>
  <c r="F277" i="54"/>
  <c r="H276" i="54"/>
  <c r="G276" i="54"/>
  <c r="F276" i="54"/>
  <c r="H275" i="54"/>
  <c r="G275" i="54"/>
  <c r="F275" i="54"/>
  <c r="H274" i="54"/>
  <c r="G274" i="54"/>
  <c r="F274" i="54"/>
  <c r="H273" i="54"/>
  <c r="G273" i="54"/>
  <c r="F273" i="54"/>
  <c r="H272" i="54"/>
  <c r="G272" i="54"/>
  <c r="F272" i="54"/>
  <c r="H271" i="54"/>
  <c r="G271" i="54"/>
  <c r="F271" i="54"/>
  <c r="H270" i="54"/>
  <c r="G270" i="54"/>
  <c r="F270" i="54"/>
  <c r="H269" i="54"/>
  <c r="G269" i="54"/>
  <c r="F269" i="54"/>
  <c r="H268" i="54"/>
  <c r="F268" i="54"/>
  <c r="E268" i="54"/>
  <c r="D268" i="54"/>
  <c r="C268" i="54"/>
  <c r="H267" i="54"/>
  <c r="G267" i="54"/>
  <c r="F267" i="54"/>
  <c r="H266" i="54"/>
  <c r="G266" i="54"/>
  <c r="F266" i="54"/>
  <c r="H265" i="54"/>
  <c r="E265" i="54"/>
  <c r="D265" i="54"/>
  <c r="D264" i="54" s="1"/>
  <c r="C265" i="54"/>
  <c r="H264" i="54"/>
  <c r="H263" i="54"/>
  <c r="G263" i="54"/>
  <c r="F263" i="54"/>
  <c r="H262" i="54"/>
  <c r="G262" i="54"/>
  <c r="E262" i="54"/>
  <c r="D262" i="54"/>
  <c r="C262" i="54"/>
  <c r="H261" i="54"/>
  <c r="G261" i="54"/>
  <c r="F261" i="54"/>
  <c r="H260" i="54"/>
  <c r="G260" i="54"/>
  <c r="F260" i="54"/>
  <c r="H259" i="54"/>
  <c r="G259" i="54"/>
  <c r="F259" i="54"/>
  <c r="H258" i="54"/>
  <c r="G258" i="54"/>
  <c r="F258" i="54"/>
  <c r="H257" i="54"/>
  <c r="G257" i="54"/>
  <c r="F257" i="54"/>
  <c r="H256" i="54"/>
  <c r="G256" i="54"/>
  <c r="F256" i="54"/>
  <c r="H255" i="54"/>
  <c r="G255" i="54"/>
  <c r="F255" i="54"/>
  <c r="H254" i="54"/>
  <c r="E254" i="54"/>
  <c r="D254" i="54"/>
  <c r="G254" i="54" s="1"/>
  <c r="C254" i="54"/>
  <c r="F254" i="54" s="1"/>
  <c r="H253" i="54"/>
  <c r="G253" i="54"/>
  <c r="F253" i="54"/>
  <c r="H252" i="54"/>
  <c r="E252" i="54"/>
  <c r="F252" i="54" s="1"/>
  <c r="D252" i="54"/>
  <c r="C252" i="54"/>
  <c r="H251" i="54"/>
  <c r="G251" i="54"/>
  <c r="F251" i="54"/>
  <c r="H250" i="54"/>
  <c r="E250" i="54"/>
  <c r="G250" i="54" s="1"/>
  <c r="D250" i="54"/>
  <c r="C250" i="54"/>
  <c r="H249" i="54"/>
  <c r="G249" i="54"/>
  <c r="F249" i="54"/>
  <c r="H248" i="54"/>
  <c r="G248" i="54"/>
  <c r="F248" i="54"/>
  <c r="H247" i="54"/>
  <c r="G247" i="54"/>
  <c r="F247" i="54"/>
  <c r="H246" i="54"/>
  <c r="G246" i="54"/>
  <c r="E246" i="54"/>
  <c r="D246" i="54"/>
  <c r="C246" i="54"/>
  <c r="C245" i="54" s="1"/>
  <c r="H245" i="54"/>
  <c r="E245" i="54"/>
  <c r="H244" i="54"/>
  <c r="G244" i="54"/>
  <c r="F244" i="54"/>
  <c r="H243" i="54"/>
  <c r="E243" i="54"/>
  <c r="J35" i="6" s="1"/>
  <c r="D243" i="54"/>
  <c r="G243" i="54" s="1"/>
  <c r="C243" i="54"/>
  <c r="F243" i="54" s="1"/>
  <c r="H242" i="54"/>
  <c r="G242" i="54"/>
  <c r="F242" i="54"/>
  <c r="H241" i="54"/>
  <c r="E241" i="54"/>
  <c r="F241" i="54" s="1"/>
  <c r="D241" i="54"/>
  <c r="C241" i="54"/>
  <c r="H240" i="54"/>
  <c r="G240" i="54"/>
  <c r="F240" i="54"/>
  <c r="H239" i="54"/>
  <c r="G239" i="54"/>
  <c r="F239" i="54"/>
  <c r="H238" i="54"/>
  <c r="G238" i="54"/>
  <c r="F238" i="54"/>
  <c r="H237" i="54"/>
  <c r="G237" i="54"/>
  <c r="F237" i="54"/>
  <c r="H236" i="54"/>
  <c r="G236" i="54"/>
  <c r="E236" i="54"/>
  <c r="E235" i="54" s="1"/>
  <c r="D236" i="54"/>
  <c r="C236" i="54"/>
  <c r="F236" i="54" s="1"/>
  <c r="H235" i="54"/>
  <c r="D235" i="54"/>
  <c r="H234" i="54"/>
  <c r="F234" i="54"/>
  <c r="E234" i="54"/>
  <c r="G234" i="54" s="1"/>
  <c r="H233" i="54"/>
  <c r="G233" i="54"/>
  <c r="F233" i="54"/>
  <c r="H232" i="54"/>
  <c r="D232" i="54"/>
  <c r="C232" i="54"/>
  <c r="H231" i="54"/>
  <c r="G231" i="54"/>
  <c r="F231" i="54"/>
  <c r="H230" i="54"/>
  <c r="G230" i="54"/>
  <c r="F230" i="54"/>
  <c r="H229" i="54"/>
  <c r="G229" i="54"/>
  <c r="F229" i="54"/>
  <c r="H228" i="54"/>
  <c r="G228" i="54"/>
  <c r="F228" i="54"/>
  <c r="H227" i="54"/>
  <c r="G227" i="54"/>
  <c r="F227" i="54"/>
  <c r="H226" i="54"/>
  <c r="G226" i="54"/>
  <c r="F226" i="54"/>
  <c r="H225" i="54"/>
  <c r="G225" i="54"/>
  <c r="F225" i="54"/>
  <c r="H224" i="54"/>
  <c r="G224" i="54"/>
  <c r="F224" i="54"/>
  <c r="H223" i="54"/>
  <c r="G223" i="54"/>
  <c r="F223" i="54"/>
  <c r="H222" i="54"/>
  <c r="G222" i="54"/>
  <c r="F222" i="54"/>
  <c r="H221" i="54"/>
  <c r="G221" i="54"/>
  <c r="F221" i="54"/>
  <c r="H220" i="54"/>
  <c r="G220" i="54"/>
  <c r="F220" i="54"/>
  <c r="H219" i="54"/>
  <c r="G219" i="54"/>
  <c r="F219" i="54"/>
  <c r="H218" i="54"/>
  <c r="G218" i="54"/>
  <c r="F218" i="54"/>
  <c r="H217" i="54"/>
  <c r="F217" i="54"/>
  <c r="E217" i="54"/>
  <c r="D217" i="54"/>
  <c r="C217" i="54"/>
  <c r="H216" i="54"/>
  <c r="G216" i="54"/>
  <c r="F216" i="54"/>
  <c r="H215" i="54"/>
  <c r="G215" i="54"/>
  <c r="F215" i="54"/>
  <c r="H214" i="54"/>
  <c r="G214" i="54"/>
  <c r="F214" i="54"/>
  <c r="H213" i="54"/>
  <c r="G213" i="54"/>
  <c r="F213" i="54"/>
  <c r="H212" i="54"/>
  <c r="G212" i="54"/>
  <c r="F212" i="54"/>
  <c r="H211" i="54"/>
  <c r="G211" i="54"/>
  <c r="F211" i="54"/>
  <c r="H210" i="54"/>
  <c r="F210" i="54"/>
  <c r="E210" i="54"/>
  <c r="G210" i="54" s="1"/>
  <c r="D210" i="54"/>
  <c r="C210" i="54"/>
  <c r="H209" i="54"/>
  <c r="G209" i="54"/>
  <c r="F209" i="54"/>
  <c r="H208" i="54"/>
  <c r="G208" i="54"/>
  <c r="F208" i="54"/>
  <c r="H207" i="54"/>
  <c r="G207" i="54"/>
  <c r="F207" i="54"/>
  <c r="H206" i="54"/>
  <c r="G206" i="54"/>
  <c r="F206" i="54"/>
  <c r="H205" i="54"/>
  <c r="G205" i="54"/>
  <c r="F205" i="54"/>
  <c r="H204" i="54"/>
  <c r="G204" i="54"/>
  <c r="E204" i="54"/>
  <c r="D204" i="54"/>
  <c r="C204" i="54"/>
  <c r="F204" i="54" s="1"/>
  <c r="H203" i="54"/>
  <c r="G203" i="54"/>
  <c r="F203" i="54"/>
  <c r="H202" i="54"/>
  <c r="G202" i="54"/>
  <c r="F202" i="54"/>
  <c r="H201" i="54"/>
  <c r="G201" i="54"/>
  <c r="F201" i="54"/>
  <c r="H200" i="54"/>
  <c r="G200" i="54"/>
  <c r="F200" i="54"/>
  <c r="H199" i="54"/>
  <c r="G199" i="54"/>
  <c r="F199" i="54"/>
  <c r="H198" i="54"/>
  <c r="E198" i="54"/>
  <c r="D198" i="54"/>
  <c r="G198" i="54" s="1"/>
  <c r="C198" i="54"/>
  <c r="F198" i="54" s="1"/>
  <c r="H197" i="54"/>
  <c r="G197" i="54"/>
  <c r="F197" i="54"/>
  <c r="H196" i="54"/>
  <c r="G196" i="54"/>
  <c r="F196" i="54"/>
  <c r="H195" i="54"/>
  <c r="G195" i="54"/>
  <c r="F195" i="54"/>
  <c r="H194" i="54"/>
  <c r="G194" i="54"/>
  <c r="F194" i="54"/>
  <c r="H193" i="54"/>
  <c r="G193" i="54"/>
  <c r="F193" i="54"/>
  <c r="H192" i="54"/>
  <c r="G192" i="54"/>
  <c r="F192" i="54"/>
  <c r="H191" i="54"/>
  <c r="G191" i="54"/>
  <c r="F191" i="54"/>
  <c r="H190" i="54"/>
  <c r="G190" i="54"/>
  <c r="E190" i="54"/>
  <c r="J27" i="6" s="1"/>
  <c r="D190" i="54"/>
  <c r="C190" i="54"/>
  <c r="F190" i="54" s="1"/>
  <c r="H189" i="54"/>
  <c r="G189" i="54"/>
  <c r="F189" i="54"/>
  <c r="H188" i="54"/>
  <c r="G188" i="54"/>
  <c r="F188" i="54"/>
  <c r="H187" i="54"/>
  <c r="G187" i="54"/>
  <c r="F187" i="54"/>
  <c r="H186" i="54"/>
  <c r="G186" i="54"/>
  <c r="F186" i="54"/>
  <c r="H185" i="54"/>
  <c r="G185" i="54"/>
  <c r="F185" i="54"/>
  <c r="H184" i="54"/>
  <c r="G184" i="54"/>
  <c r="F184" i="54"/>
  <c r="H183" i="54"/>
  <c r="G183" i="54"/>
  <c r="E183" i="54"/>
  <c r="D183" i="54"/>
  <c r="C183" i="54"/>
  <c r="F183" i="54" s="1"/>
  <c r="H182" i="54"/>
  <c r="G182" i="54"/>
  <c r="F182" i="54"/>
  <c r="H181" i="54"/>
  <c r="G181" i="54"/>
  <c r="F181" i="54"/>
  <c r="H180" i="54"/>
  <c r="G180" i="54"/>
  <c r="F180" i="54"/>
  <c r="H179" i="54"/>
  <c r="G179" i="54"/>
  <c r="F179" i="54"/>
  <c r="H178" i="54"/>
  <c r="G178" i="54"/>
  <c r="F178" i="54"/>
  <c r="H177" i="54"/>
  <c r="G177" i="54"/>
  <c r="F177" i="54"/>
  <c r="H176" i="54"/>
  <c r="G176" i="54"/>
  <c r="E176" i="54"/>
  <c r="J25" i="6" s="1"/>
  <c r="D176" i="54"/>
  <c r="C176" i="54"/>
  <c r="F176" i="54" s="1"/>
  <c r="H175" i="54"/>
  <c r="G175" i="54"/>
  <c r="F175" i="54"/>
  <c r="H174" i="54"/>
  <c r="G174" i="54"/>
  <c r="F174" i="54"/>
  <c r="H173" i="54"/>
  <c r="G173" i="54"/>
  <c r="F173" i="54"/>
  <c r="H172" i="54"/>
  <c r="G172" i="54"/>
  <c r="F172" i="54"/>
  <c r="H171" i="54"/>
  <c r="G171" i="54"/>
  <c r="F171" i="54"/>
  <c r="H170" i="54"/>
  <c r="G170" i="54"/>
  <c r="F170" i="54"/>
  <c r="H169" i="54"/>
  <c r="G169" i="54"/>
  <c r="E169" i="54"/>
  <c r="D169" i="54"/>
  <c r="C169" i="54"/>
  <c r="F169" i="54" s="1"/>
  <c r="H168" i="54"/>
  <c r="G168" i="54"/>
  <c r="F168" i="54"/>
  <c r="H167" i="54"/>
  <c r="G167" i="54"/>
  <c r="F167" i="54"/>
  <c r="H166" i="54"/>
  <c r="G166" i="54"/>
  <c r="F166" i="54"/>
  <c r="H165" i="54"/>
  <c r="G165" i="54"/>
  <c r="F165" i="54"/>
  <c r="H164" i="54"/>
  <c r="G164" i="54"/>
  <c r="F164" i="54"/>
  <c r="H163" i="54"/>
  <c r="G163" i="54"/>
  <c r="F163" i="54"/>
  <c r="H162" i="54"/>
  <c r="G162" i="54"/>
  <c r="E162" i="54"/>
  <c r="J23" i="6" s="1"/>
  <c r="D162" i="54"/>
  <c r="C162" i="54"/>
  <c r="F162" i="54" s="1"/>
  <c r="H161" i="54"/>
  <c r="G161" i="54"/>
  <c r="F161" i="54"/>
  <c r="H160" i="54"/>
  <c r="G160" i="54"/>
  <c r="F160" i="54"/>
  <c r="H159" i="54"/>
  <c r="G159" i="54"/>
  <c r="F159" i="54"/>
  <c r="H158" i="54"/>
  <c r="G158" i="54"/>
  <c r="F158" i="54"/>
  <c r="H157" i="54"/>
  <c r="G157" i="54"/>
  <c r="F157" i="54"/>
  <c r="H156" i="54"/>
  <c r="G156" i="54"/>
  <c r="F156" i="54"/>
  <c r="H155" i="54"/>
  <c r="G155" i="54"/>
  <c r="E155" i="54"/>
  <c r="J22" i="6" s="1"/>
  <c r="D155" i="54"/>
  <c r="C155" i="54"/>
  <c r="F155" i="54" s="1"/>
  <c r="H154" i="54"/>
  <c r="G154" i="54"/>
  <c r="F154" i="54"/>
  <c r="H153" i="54"/>
  <c r="G153" i="54"/>
  <c r="F153" i="54"/>
  <c r="H152" i="54"/>
  <c r="G152" i="54"/>
  <c r="F152" i="54"/>
  <c r="H151" i="54"/>
  <c r="G151" i="54"/>
  <c r="F151" i="54"/>
  <c r="H150" i="54"/>
  <c r="G150" i="54"/>
  <c r="F150" i="54"/>
  <c r="H149" i="54"/>
  <c r="G149" i="54"/>
  <c r="E149" i="54"/>
  <c r="J21" i="6" s="1"/>
  <c r="D149" i="54"/>
  <c r="C149" i="54"/>
  <c r="F149" i="54" s="1"/>
  <c r="H148" i="54"/>
  <c r="G148" i="54"/>
  <c r="F148" i="54"/>
  <c r="H147" i="54"/>
  <c r="G147" i="54"/>
  <c r="F147" i="54"/>
  <c r="H146" i="54"/>
  <c r="G146" i="54"/>
  <c r="F146" i="54"/>
  <c r="H145" i="54"/>
  <c r="G145" i="54"/>
  <c r="F145" i="54"/>
  <c r="H144" i="54"/>
  <c r="G144" i="54"/>
  <c r="F144" i="54"/>
  <c r="H143" i="54"/>
  <c r="G143" i="54"/>
  <c r="F143" i="54"/>
  <c r="H142" i="54"/>
  <c r="G142" i="54"/>
  <c r="F142" i="54"/>
  <c r="H141" i="54"/>
  <c r="G141" i="54"/>
  <c r="F141" i="54"/>
  <c r="E141" i="54"/>
  <c r="D141" i="54"/>
  <c r="C141" i="54"/>
  <c r="H140" i="54"/>
  <c r="G140" i="54"/>
  <c r="F140" i="54"/>
  <c r="H139" i="54"/>
  <c r="G139" i="54"/>
  <c r="F139" i="54"/>
  <c r="H138" i="54"/>
  <c r="G138" i="54"/>
  <c r="F138" i="54"/>
  <c r="H137" i="54"/>
  <c r="G137" i="54"/>
  <c r="F137" i="54"/>
  <c r="H136" i="54"/>
  <c r="G136" i="54"/>
  <c r="F136" i="54"/>
  <c r="H135" i="54"/>
  <c r="G135" i="54"/>
  <c r="F135" i="54"/>
  <c r="H134" i="54"/>
  <c r="G134" i="54"/>
  <c r="F134" i="54"/>
  <c r="E134" i="54"/>
  <c r="J19" i="6" s="1"/>
  <c r="D134" i="54"/>
  <c r="C134" i="54"/>
  <c r="H133" i="54"/>
  <c r="G133" i="54"/>
  <c r="F133" i="54"/>
  <c r="H132" i="54"/>
  <c r="G132" i="54"/>
  <c r="F132" i="54"/>
  <c r="H131" i="54"/>
  <c r="G131" i="54"/>
  <c r="F131" i="54"/>
  <c r="H130" i="54"/>
  <c r="G130" i="54"/>
  <c r="F130" i="54"/>
  <c r="H129" i="54"/>
  <c r="G129" i="54"/>
  <c r="F129" i="54"/>
  <c r="H128" i="54"/>
  <c r="G128" i="54"/>
  <c r="F128" i="54"/>
  <c r="H127" i="54"/>
  <c r="G127" i="54"/>
  <c r="F127" i="54"/>
  <c r="H126" i="54"/>
  <c r="G126" i="54"/>
  <c r="F126" i="54"/>
  <c r="H125" i="54"/>
  <c r="G125" i="54"/>
  <c r="F125" i="54"/>
  <c r="H124" i="54"/>
  <c r="G124" i="54"/>
  <c r="F124" i="54"/>
  <c r="H123" i="54"/>
  <c r="G123" i="54"/>
  <c r="F123" i="54"/>
  <c r="H122" i="54"/>
  <c r="E122" i="54"/>
  <c r="D122" i="54"/>
  <c r="C122" i="54"/>
  <c r="H121" i="54"/>
  <c r="G121" i="54"/>
  <c r="F121" i="54"/>
  <c r="H120" i="54"/>
  <c r="G120" i="54"/>
  <c r="F120" i="54"/>
  <c r="H119" i="54"/>
  <c r="G119" i="54"/>
  <c r="F119" i="54"/>
  <c r="H118" i="54"/>
  <c r="G118" i="54"/>
  <c r="F118" i="54"/>
  <c r="H117" i="54"/>
  <c r="G117" i="54"/>
  <c r="F117" i="54"/>
  <c r="H116" i="54"/>
  <c r="G116" i="54"/>
  <c r="F116" i="54"/>
  <c r="H115" i="54"/>
  <c r="G115" i="54"/>
  <c r="F115" i="54"/>
  <c r="H114" i="54"/>
  <c r="G114" i="54"/>
  <c r="F114" i="54"/>
  <c r="H113" i="54"/>
  <c r="G113" i="54"/>
  <c r="F113" i="54"/>
  <c r="H112" i="54"/>
  <c r="G112" i="54"/>
  <c r="F112" i="54"/>
  <c r="H111" i="54"/>
  <c r="F111" i="54"/>
  <c r="E111" i="54"/>
  <c r="D111" i="54"/>
  <c r="C111" i="54"/>
  <c r="H110" i="54"/>
  <c r="G110" i="54"/>
  <c r="F110" i="54"/>
  <c r="H109" i="54"/>
  <c r="G109" i="54"/>
  <c r="F109" i="54"/>
  <c r="H108" i="54"/>
  <c r="G108" i="54"/>
  <c r="F108" i="54"/>
  <c r="H107" i="54"/>
  <c r="G107" i="54"/>
  <c r="F107" i="54"/>
  <c r="H106" i="54"/>
  <c r="G106" i="54"/>
  <c r="F106" i="54"/>
  <c r="H105" i="54"/>
  <c r="G105" i="54"/>
  <c r="F105" i="54"/>
  <c r="H104" i="54"/>
  <c r="G104" i="54"/>
  <c r="F104" i="54"/>
  <c r="H103" i="54"/>
  <c r="G103" i="54"/>
  <c r="F103" i="54"/>
  <c r="H102" i="54"/>
  <c r="F102" i="54"/>
  <c r="E102" i="54"/>
  <c r="D102" i="54"/>
  <c r="G102" i="54" s="1"/>
  <c r="C102" i="54"/>
  <c r="H101" i="54"/>
  <c r="G101" i="54"/>
  <c r="F101" i="54"/>
  <c r="H100" i="54"/>
  <c r="G100" i="54"/>
  <c r="F100" i="54"/>
  <c r="H99" i="54"/>
  <c r="G99" i="54"/>
  <c r="F99" i="54"/>
  <c r="H98" i="54"/>
  <c r="G98" i="54"/>
  <c r="F98" i="54"/>
  <c r="H97" i="54"/>
  <c r="G97" i="54"/>
  <c r="F97" i="54"/>
  <c r="H96" i="54"/>
  <c r="G96" i="54"/>
  <c r="F96" i="54"/>
  <c r="H95" i="54"/>
  <c r="G95" i="54"/>
  <c r="F95" i="54"/>
  <c r="H94" i="54"/>
  <c r="G94" i="54"/>
  <c r="F94" i="54"/>
  <c r="H93" i="54"/>
  <c r="G93" i="54"/>
  <c r="F93" i="54"/>
  <c r="H92" i="54"/>
  <c r="G92" i="54"/>
  <c r="F92" i="54"/>
  <c r="H91" i="54"/>
  <c r="G91" i="54"/>
  <c r="F91" i="54"/>
  <c r="H90" i="54"/>
  <c r="G90" i="54"/>
  <c r="F90" i="54"/>
  <c r="H89" i="54"/>
  <c r="F89" i="54"/>
  <c r="E89" i="54"/>
  <c r="D89" i="54"/>
  <c r="C89" i="54"/>
  <c r="H88" i="54"/>
  <c r="G88" i="54"/>
  <c r="F88" i="54"/>
  <c r="H87" i="54"/>
  <c r="G87" i="54"/>
  <c r="F87" i="54"/>
  <c r="H86" i="54"/>
  <c r="G86" i="54"/>
  <c r="F86" i="54"/>
  <c r="H85" i="54"/>
  <c r="G85" i="54"/>
  <c r="F85" i="54"/>
  <c r="H84" i="54"/>
  <c r="G84" i="54"/>
  <c r="F84" i="54"/>
  <c r="H83" i="54"/>
  <c r="G83" i="54"/>
  <c r="F83" i="54"/>
  <c r="H82" i="54"/>
  <c r="G82" i="54"/>
  <c r="F82" i="54"/>
  <c r="H81" i="54"/>
  <c r="G81" i="54"/>
  <c r="F81" i="54"/>
  <c r="H80" i="54"/>
  <c r="E80" i="54"/>
  <c r="J14" i="6" s="1"/>
  <c r="D80" i="54"/>
  <c r="G80" i="54" s="1"/>
  <c r="C80" i="54"/>
  <c r="F80" i="54" s="1"/>
  <c r="H79" i="54"/>
  <c r="G79" i="54"/>
  <c r="F79" i="54"/>
  <c r="H78" i="54"/>
  <c r="G78" i="54"/>
  <c r="F78" i="54"/>
  <c r="H77" i="54"/>
  <c r="G77" i="54"/>
  <c r="F77" i="54"/>
  <c r="H76" i="54"/>
  <c r="G76" i="54"/>
  <c r="F76" i="54"/>
  <c r="H75" i="54"/>
  <c r="G75" i="54"/>
  <c r="F75" i="54"/>
  <c r="H74" i="54"/>
  <c r="G74" i="54"/>
  <c r="F74" i="54"/>
  <c r="H73" i="54"/>
  <c r="G73" i="54"/>
  <c r="F73" i="54"/>
  <c r="H72" i="54"/>
  <c r="G72" i="54"/>
  <c r="E72" i="54"/>
  <c r="J13" i="6" s="1"/>
  <c r="D72" i="54"/>
  <c r="C72" i="54"/>
  <c r="F72" i="54" s="1"/>
  <c r="H71" i="54"/>
  <c r="G71" i="54"/>
  <c r="F71" i="54"/>
  <c r="H70" i="54"/>
  <c r="G70" i="54"/>
  <c r="F70" i="54"/>
  <c r="H69" i="54"/>
  <c r="G69" i="54"/>
  <c r="F69" i="54"/>
  <c r="H68" i="54"/>
  <c r="G68" i="54"/>
  <c r="F68" i="54"/>
  <c r="H67" i="54"/>
  <c r="G67" i="54"/>
  <c r="F67" i="54"/>
  <c r="H66" i="54"/>
  <c r="G66" i="54"/>
  <c r="F66" i="54"/>
  <c r="H65" i="54"/>
  <c r="G65" i="54"/>
  <c r="F65" i="54"/>
  <c r="H64" i="54"/>
  <c r="G64" i="54"/>
  <c r="F64" i="54"/>
  <c r="H63" i="54"/>
  <c r="G63" i="54"/>
  <c r="F63" i="54"/>
  <c r="H62" i="54"/>
  <c r="G62" i="54"/>
  <c r="F62" i="54"/>
  <c r="H61" i="54"/>
  <c r="G61" i="54"/>
  <c r="E61" i="54"/>
  <c r="D61" i="54"/>
  <c r="C61" i="54"/>
  <c r="F61" i="54" s="1"/>
  <c r="H60" i="54"/>
  <c r="G60" i="54"/>
  <c r="F60" i="54"/>
  <c r="H59" i="54"/>
  <c r="G59" i="54"/>
  <c r="F59" i="54"/>
  <c r="H58" i="54"/>
  <c r="G58" i="54"/>
  <c r="F58" i="54"/>
  <c r="H57" i="54"/>
  <c r="G57" i="54"/>
  <c r="F57" i="54"/>
  <c r="H56" i="54"/>
  <c r="G56" i="54"/>
  <c r="F56" i="54"/>
  <c r="H55" i="54"/>
  <c r="G55" i="54"/>
  <c r="F55" i="54"/>
  <c r="H54" i="54"/>
  <c r="G54" i="54"/>
  <c r="F54" i="54"/>
  <c r="H53" i="54"/>
  <c r="G53" i="54"/>
  <c r="F53" i="54"/>
  <c r="H52" i="54"/>
  <c r="G52" i="54"/>
  <c r="F52" i="54"/>
  <c r="H51" i="54"/>
  <c r="G51" i="54"/>
  <c r="F51" i="54"/>
  <c r="H50" i="54"/>
  <c r="G50" i="54"/>
  <c r="E50" i="54"/>
  <c r="J11" i="6" s="1"/>
  <c r="D50" i="54"/>
  <c r="C50" i="54"/>
  <c r="F50" i="54" s="1"/>
  <c r="H49" i="54"/>
  <c r="G49" i="54"/>
  <c r="F49" i="54"/>
  <c r="H48" i="54"/>
  <c r="G48" i="54"/>
  <c r="F48" i="54"/>
  <c r="H47" i="54"/>
  <c r="G47" i="54"/>
  <c r="F47" i="54"/>
  <c r="H46" i="54"/>
  <c r="G46" i="54"/>
  <c r="F46" i="54"/>
  <c r="H45" i="54"/>
  <c r="G45" i="54"/>
  <c r="F45" i="54"/>
  <c r="H44" i="54"/>
  <c r="G44" i="54"/>
  <c r="F44" i="54"/>
  <c r="H43" i="54"/>
  <c r="G43" i="54"/>
  <c r="F43" i="54"/>
  <c r="H42" i="54"/>
  <c r="G42" i="54"/>
  <c r="F42" i="54"/>
  <c r="H41" i="54"/>
  <c r="G41" i="54"/>
  <c r="F41" i="54"/>
  <c r="H40" i="54"/>
  <c r="G40" i="54"/>
  <c r="F40" i="54"/>
  <c r="H39" i="54"/>
  <c r="G39" i="54"/>
  <c r="E39" i="54"/>
  <c r="J10" i="6" s="1"/>
  <c r="D39" i="54"/>
  <c r="C39" i="54"/>
  <c r="F39" i="54" s="1"/>
  <c r="H38" i="54"/>
  <c r="G38" i="54"/>
  <c r="F38" i="54"/>
  <c r="H37" i="54"/>
  <c r="G37" i="54"/>
  <c r="F37" i="54"/>
  <c r="H36" i="54"/>
  <c r="G36" i="54"/>
  <c r="F36" i="54"/>
  <c r="H35" i="54"/>
  <c r="G35" i="54"/>
  <c r="F35" i="54"/>
  <c r="H34" i="54"/>
  <c r="G34" i="54"/>
  <c r="F34" i="54"/>
  <c r="H33" i="54"/>
  <c r="G33" i="54"/>
  <c r="F33" i="54"/>
  <c r="H32" i="54"/>
  <c r="G32" i="54"/>
  <c r="F32" i="54"/>
  <c r="H31" i="54"/>
  <c r="G31" i="54"/>
  <c r="F31" i="54"/>
  <c r="H30" i="54"/>
  <c r="G30" i="54"/>
  <c r="F30" i="54"/>
  <c r="H29" i="54"/>
  <c r="G29" i="54"/>
  <c r="F29" i="54"/>
  <c r="H28" i="54"/>
  <c r="G28" i="54"/>
  <c r="E28" i="54"/>
  <c r="J9" i="6" s="1"/>
  <c r="D28" i="54"/>
  <c r="C28" i="54"/>
  <c r="F28" i="54" s="1"/>
  <c r="H27" i="54"/>
  <c r="G27" i="54"/>
  <c r="F27" i="54"/>
  <c r="H26" i="54"/>
  <c r="G26" i="54"/>
  <c r="F26" i="54"/>
  <c r="H25" i="54"/>
  <c r="G25" i="54"/>
  <c r="F25" i="54"/>
  <c r="H24" i="54"/>
  <c r="G24" i="54"/>
  <c r="F24" i="54"/>
  <c r="H23" i="54"/>
  <c r="G23" i="54"/>
  <c r="F23" i="54"/>
  <c r="H22" i="54"/>
  <c r="G22" i="54"/>
  <c r="F22" i="54"/>
  <c r="H21" i="54"/>
  <c r="G21" i="54"/>
  <c r="F21" i="54"/>
  <c r="H20" i="54"/>
  <c r="G20" i="54"/>
  <c r="F20" i="54"/>
  <c r="H19" i="54"/>
  <c r="E19" i="54"/>
  <c r="D19" i="54"/>
  <c r="C19" i="54"/>
  <c r="H18" i="54"/>
  <c r="G18" i="54"/>
  <c r="F18" i="54"/>
  <c r="H17" i="54"/>
  <c r="G17" i="54"/>
  <c r="F17" i="54"/>
  <c r="H16" i="54"/>
  <c r="G16" i="54"/>
  <c r="F16" i="54"/>
  <c r="H15" i="54"/>
  <c r="G15" i="54"/>
  <c r="F15" i="54"/>
  <c r="H14" i="54"/>
  <c r="G14" i="54"/>
  <c r="F14" i="54"/>
  <c r="H13" i="54"/>
  <c r="G13" i="54"/>
  <c r="F13" i="54"/>
  <c r="H12" i="54"/>
  <c r="G12" i="54"/>
  <c r="F12" i="54"/>
  <c r="H11" i="54"/>
  <c r="G11" i="54"/>
  <c r="F11" i="54"/>
  <c r="H10" i="54"/>
  <c r="G10" i="54"/>
  <c r="F10" i="54"/>
  <c r="H9" i="54"/>
  <c r="G9" i="54"/>
  <c r="F9" i="54"/>
  <c r="H8" i="54"/>
  <c r="G8" i="54"/>
  <c r="F8" i="54"/>
  <c r="H7" i="54"/>
  <c r="G7" i="54"/>
  <c r="E7" i="54"/>
  <c r="J7" i="6" s="1"/>
  <c r="D7" i="54"/>
  <c r="C7" i="54"/>
  <c r="F7" i="54" s="1"/>
  <c r="H6" i="54"/>
  <c r="D6" i="54"/>
  <c r="E33" i="12"/>
  <c r="D7" i="18" s="1"/>
  <c r="G31" i="12"/>
  <c r="F31" i="12"/>
  <c r="G30" i="12"/>
  <c r="F30" i="12"/>
  <c r="G29" i="12"/>
  <c r="F29" i="12"/>
  <c r="G28" i="12"/>
  <c r="F28" i="12"/>
  <c r="G27" i="12"/>
  <c r="F27" i="12"/>
  <c r="G26" i="12"/>
  <c r="F26" i="12"/>
  <c r="G25" i="12"/>
  <c r="F25" i="12"/>
  <c r="G24" i="12"/>
  <c r="F24" i="12"/>
  <c r="F23" i="12"/>
  <c r="E23" i="12"/>
  <c r="G23" i="12" s="1"/>
  <c r="D23" i="12"/>
  <c r="C23" i="12"/>
  <c r="G22" i="12"/>
  <c r="F22" i="12"/>
  <c r="G21" i="12"/>
  <c r="F21" i="12"/>
  <c r="G20" i="12"/>
  <c r="F20" i="12"/>
  <c r="G19" i="12"/>
  <c r="F19" i="12"/>
  <c r="G18" i="12"/>
  <c r="F18" i="12"/>
  <c r="G17" i="12"/>
  <c r="F17" i="12"/>
  <c r="G16" i="12"/>
  <c r="F16" i="12"/>
  <c r="G15" i="12"/>
  <c r="F15" i="12"/>
  <c r="G14" i="12"/>
  <c r="F14" i="12"/>
  <c r="G13" i="12"/>
  <c r="F13" i="12"/>
  <c r="G12" i="12"/>
  <c r="F12" i="12"/>
  <c r="G11" i="12"/>
  <c r="F11" i="12"/>
  <c r="G10" i="12"/>
  <c r="F10" i="12"/>
  <c r="G9" i="12"/>
  <c r="F9" i="12"/>
  <c r="G8" i="12"/>
  <c r="F8" i="12"/>
  <c r="G7" i="12"/>
  <c r="F7" i="12"/>
  <c r="G6" i="12"/>
  <c r="E6" i="12"/>
  <c r="D6" i="12"/>
  <c r="D33" i="12" s="1"/>
  <c r="C7" i="18" s="1"/>
  <c r="C101" i="18" s="1"/>
  <c r="C6" i="12"/>
  <c r="C33" i="12" s="1"/>
  <c r="B7" i="18" s="1"/>
  <c r="B101" i="18" s="1"/>
  <c r="G406" i="54" l="1"/>
  <c r="F406" i="54"/>
  <c r="G235" i="54"/>
  <c r="F245" i="54"/>
  <c r="F7" i="18"/>
  <c r="F6" i="12"/>
  <c r="C6" i="54"/>
  <c r="J15" i="6"/>
  <c r="G89" i="54"/>
  <c r="J31" i="6"/>
  <c r="G217" i="54"/>
  <c r="F246" i="54"/>
  <c r="F355" i="54"/>
  <c r="G379" i="54"/>
  <c r="J58" i="6"/>
  <c r="F387" i="54"/>
  <c r="G407" i="54"/>
  <c r="G432" i="54"/>
  <c r="J67" i="6"/>
  <c r="J75" i="6"/>
  <c r="F479" i="54"/>
  <c r="F520" i="54"/>
  <c r="G581" i="54"/>
  <c r="G588" i="54"/>
  <c r="F620" i="54"/>
  <c r="G634" i="54"/>
  <c r="G648" i="54"/>
  <c r="G704" i="54"/>
  <c r="J112" i="6"/>
  <c r="F704" i="54"/>
  <c r="C720" i="54"/>
  <c r="G731" i="54"/>
  <c r="F731" i="54"/>
  <c r="C793" i="54"/>
  <c r="D815" i="54"/>
  <c r="G972" i="54"/>
  <c r="J153" i="6"/>
  <c r="J156" i="6"/>
  <c r="G981" i="54"/>
  <c r="E980" i="54"/>
  <c r="G991" i="54"/>
  <c r="J157" i="6"/>
  <c r="F991" i="54"/>
  <c r="D1044" i="54"/>
  <c r="G1065" i="54"/>
  <c r="E1064" i="54"/>
  <c r="J168" i="6"/>
  <c r="F1065" i="54"/>
  <c r="D1104" i="54"/>
  <c r="G1104" i="54" s="1"/>
  <c r="F1132" i="54"/>
  <c r="G1254" i="54"/>
  <c r="F1254" i="54"/>
  <c r="J8" i="6"/>
  <c r="J12" i="6"/>
  <c r="J20" i="6"/>
  <c r="J98" i="6"/>
  <c r="C235" i="54"/>
  <c r="F235" i="54" s="1"/>
  <c r="J38" i="6"/>
  <c r="F262" i="54"/>
  <c r="J41" i="6"/>
  <c r="G268" i="54"/>
  <c r="D354" i="54"/>
  <c r="F367" i="54"/>
  <c r="J54" i="6"/>
  <c r="J77" i="6"/>
  <c r="G498" i="54"/>
  <c r="J79" i="6"/>
  <c r="F515" i="54"/>
  <c r="D519" i="54"/>
  <c r="G767" i="54"/>
  <c r="F767" i="54"/>
  <c r="G814" i="54"/>
  <c r="F814" i="54"/>
  <c r="G816" i="54"/>
  <c r="E815" i="54"/>
  <c r="J140" i="6"/>
  <c r="F816" i="54"/>
  <c r="G923" i="54"/>
  <c r="E922" i="54"/>
  <c r="F923" i="54"/>
  <c r="J149" i="6"/>
  <c r="J152" i="6"/>
  <c r="G965" i="54"/>
  <c r="G1045" i="54"/>
  <c r="E1044" i="54"/>
  <c r="F1045" i="54"/>
  <c r="F1104" i="54"/>
  <c r="G1155" i="54"/>
  <c r="F1155" i="54"/>
  <c r="F1166" i="54"/>
  <c r="D1170" i="54"/>
  <c r="F1189" i="54"/>
  <c r="J102" i="6"/>
  <c r="F33" i="12"/>
  <c r="F19" i="54"/>
  <c r="G265" i="54"/>
  <c r="E264" i="54"/>
  <c r="G354" i="54"/>
  <c r="J60" i="6"/>
  <c r="F397" i="54"/>
  <c r="F421" i="54"/>
  <c r="J65" i="6"/>
  <c r="J70" i="6"/>
  <c r="G449" i="54"/>
  <c r="G487" i="54"/>
  <c r="J76" i="6"/>
  <c r="J83" i="6"/>
  <c r="F547" i="54"/>
  <c r="G617" i="54"/>
  <c r="F647" i="54"/>
  <c r="J113" i="6"/>
  <c r="G707" i="54"/>
  <c r="F707" i="54"/>
  <c r="E720" i="54"/>
  <c r="F735" i="54"/>
  <c r="G775" i="54"/>
  <c r="E772" i="54"/>
  <c r="F775" i="54"/>
  <c r="G801" i="54"/>
  <c r="E794" i="54"/>
  <c r="F903" i="54"/>
  <c r="F965" i="54"/>
  <c r="G1007" i="54"/>
  <c r="F1007" i="54"/>
  <c r="J169" i="6"/>
  <c r="G1072" i="54"/>
  <c r="F1072" i="54"/>
  <c r="J192" i="6"/>
  <c r="G1171" i="54"/>
  <c r="E1170" i="54"/>
  <c r="F1171" i="54"/>
  <c r="G1201" i="54"/>
  <c r="J195" i="6"/>
  <c r="J18" i="6"/>
  <c r="G122" i="54"/>
  <c r="G33" i="12"/>
  <c r="G19" i="54"/>
  <c r="J17" i="6"/>
  <c r="G111" i="54"/>
  <c r="F122" i="54"/>
  <c r="E232" i="54"/>
  <c r="G241" i="54"/>
  <c r="D245" i="54"/>
  <c r="G245" i="54" s="1"/>
  <c r="F250" i="54"/>
  <c r="G252" i="54"/>
  <c r="F265" i="54"/>
  <c r="J43" i="6"/>
  <c r="G286" i="54"/>
  <c r="J45" i="6"/>
  <c r="F303" i="54"/>
  <c r="F354" i="54"/>
  <c r="F391" i="54"/>
  <c r="G397" i="54"/>
  <c r="F407" i="54"/>
  <c r="J63" i="6"/>
  <c r="G421" i="54"/>
  <c r="G442" i="54"/>
  <c r="J69" i="6"/>
  <c r="F449" i="54"/>
  <c r="D462" i="54"/>
  <c r="G462" i="54" s="1"/>
  <c r="C462" i="54"/>
  <c r="F462" i="54" s="1"/>
  <c r="F487" i="54"/>
  <c r="G547" i="54"/>
  <c r="G556" i="54"/>
  <c r="E549" i="54"/>
  <c r="F558" i="54"/>
  <c r="F581" i="54"/>
  <c r="G605" i="54"/>
  <c r="J92" i="6"/>
  <c r="F611" i="54"/>
  <c r="G614" i="54"/>
  <c r="F623" i="54"/>
  <c r="J96" i="6"/>
  <c r="G626" i="54"/>
  <c r="F634" i="54"/>
  <c r="J103" i="6"/>
  <c r="F648" i="54"/>
  <c r="J109" i="6"/>
  <c r="G691" i="54"/>
  <c r="F691" i="54"/>
  <c r="J115" i="6"/>
  <c r="G718" i="54"/>
  <c r="F721" i="54"/>
  <c r="J122" i="6"/>
  <c r="G758" i="54"/>
  <c r="G764" i="54"/>
  <c r="F764" i="54"/>
  <c r="F806" i="54"/>
  <c r="E813" i="54"/>
  <c r="J138" i="6" s="1"/>
  <c r="D1064" i="54"/>
  <c r="G1150" i="54"/>
  <c r="E1149" i="54"/>
  <c r="F1150" i="54"/>
  <c r="J189" i="6"/>
  <c r="G1162" i="54"/>
  <c r="F1162" i="54"/>
  <c r="F1201" i="54"/>
  <c r="E17" i="18"/>
  <c r="L89" i="18"/>
  <c r="K89" i="18"/>
  <c r="E214" i="6"/>
  <c r="C29" i="6"/>
  <c r="J29" i="6" s="1"/>
  <c r="D6" i="6"/>
  <c r="J39" i="6"/>
  <c r="J57" i="6"/>
  <c r="C73" i="6"/>
  <c r="J73" i="6" s="1"/>
  <c r="J87" i="6"/>
  <c r="J90" i="6"/>
  <c r="J120" i="6"/>
  <c r="C148" i="6"/>
  <c r="J148" i="6" s="1"/>
  <c r="J160" i="6"/>
  <c r="J166" i="6"/>
  <c r="J170" i="6"/>
  <c r="C173" i="6"/>
  <c r="J173" i="6" s="1"/>
  <c r="J185" i="6"/>
  <c r="S14" i="5"/>
  <c r="J9" i="26"/>
  <c r="J7" i="26" s="1"/>
  <c r="J138" i="26" s="1"/>
  <c r="H9" i="26"/>
  <c r="H7" i="26" s="1"/>
  <c r="H138" i="26" s="1"/>
  <c r="L9" i="26"/>
  <c r="L7" i="26" s="1"/>
  <c r="L138" i="26" s="1"/>
  <c r="X9" i="26"/>
  <c r="X7" i="26" s="1"/>
  <c r="X138" i="26" s="1"/>
  <c r="AB9" i="26"/>
  <c r="AB7" i="26" s="1"/>
  <c r="AB138" i="26" s="1"/>
  <c r="C24" i="26"/>
  <c r="B24" i="26" s="1"/>
  <c r="M9" i="26"/>
  <c r="M7" i="26" s="1"/>
  <c r="M138" i="26" s="1"/>
  <c r="T29" i="26"/>
  <c r="O9" i="26"/>
  <c r="O7" i="26" s="1"/>
  <c r="O138" i="26" s="1"/>
  <c r="C37" i="26"/>
  <c r="T49" i="26"/>
  <c r="U47" i="26"/>
  <c r="T47" i="26" s="1"/>
  <c r="B47" i="26" s="1"/>
  <c r="V66" i="26"/>
  <c r="B80" i="26"/>
  <c r="C105" i="26"/>
  <c r="B105" i="26" s="1"/>
  <c r="N8" i="23"/>
  <c r="N6" i="23" s="1"/>
  <c r="N137" i="23" s="1"/>
  <c r="T8" i="23"/>
  <c r="T6" i="23" s="1"/>
  <c r="T137" i="23" s="1"/>
  <c r="Y8" i="23"/>
  <c r="Y6" i="23" s="1"/>
  <c r="Y137" i="23" s="1"/>
  <c r="R8" i="23"/>
  <c r="R6" i="23" s="1"/>
  <c r="R137" i="23" s="1"/>
  <c r="B56" i="23"/>
  <c r="B72" i="23"/>
  <c r="C82" i="27"/>
  <c r="E1214" i="54"/>
  <c r="G1215" i="54"/>
  <c r="G1233" i="54"/>
  <c r="F1271" i="54"/>
  <c r="F211" i="6"/>
  <c r="F214" i="6" s="1"/>
  <c r="J26" i="6"/>
  <c r="J30" i="6"/>
  <c r="J34" i="6"/>
  <c r="J42" i="6"/>
  <c r="J46" i="6"/>
  <c r="J50" i="6"/>
  <c r="C62" i="6"/>
  <c r="J91" i="6"/>
  <c r="J94" i="6"/>
  <c r="J108" i="6"/>
  <c r="C117" i="6"/>
  <c r="J117" i="6" s="1"/>
  <c r="D116" i="6"/>
  <c r="C116" i="6" s="1"/>
  <c r="J121" i="6"/>
  <c r="J124" i="6"/>
  <c r="J130" i="6"/>
  <c r="J137" i="6"/>
  <c r="C139" i="6"/>
  <c r="J139" i="6" s="1"/>
  <c r="J144" i="6"/>
  <c r="J155" i="6"/>
  <c r="J161" i="6"/>
  <c r="C167" i="6"/>
  <c r="J188" i="6"/>
  <c r="J193" i="6"/>
  <c r="J200" i="6"/>
  <c r="S22" i="5"/>
  <c r="Z9" i="26"/>
  <c r="Z7" i="26" s="1"/>
  <c r="Z138" i="26" s="1"/>
  <c r="B52" i="26"/>
  <c r="T57" i="26"/>
  <c r="B57" i="26" s="1"/>
  <c r="C36" i="23"/>
  <c r="B36" i="23" s="1"/>
  <c r="C9" i="27"/>
  <c r="AM104" i="27"/>
  <c r="F684" i="54"/>
  <c r="F700" i="54"/>
  <c r="F842" i="54"/>
  <c r="F892" i="54"/>
  <c r="F945" i="54"/>
  <c r="F977" i="54"/>
  <c r="F1038" i="54"/>
  <c r="F1055" i="54"/>
  <c r="F1105" i="54"/>
  <c r="F1147" i="54"/>
  <c r="E1265" i="54"/>
  <c r="J205" i="6" s="1"/>
  <c r="E1269" i="54"/>
  <c r="G1274" i="54"/>
  <c r="D9" i="18"/>
  <c r="E82" i="18"/>
  <c r="S7" i="5"/>
  <c r="J33" i="6"/>
  <c r="G211" i="6"/>
  <c r="J37" i="6"/>
  <c r="D51" i="6"/>
  <c r="C51" i="6" s="1"/>
  <c r="J51" i="6" s="1"/>
  <c r="J95" i="6"/>
  <c r="J118" i="6"/>
  <c r="J164" i="6"/>
  <c r="J187" i="6"/>
  <c r="C201" i="6"/>
  <c r="J201" i="6" s="1"/>
  <c r="D196" i="6"/>
  <c r="C196" i="6" s="1"/>
  <c r="J196" i="6" s="1"/>
  <c r="S9" i="5"/>
  <c r="I9" i="26"/>
  <c r="I7" i="26" s="1"/>
  <c r="I138" i="26" s="1"/>
  <c r="C118" i="26"/>
  <c r="B118" i="26" s="1"/>
  <c r="D116" i="26"/>
  <c r="C116" i="26" s="1"/>
  <c r="C129" i="26"/>
  <c r="B129" i="26" s="1"/>
  <c r="E127" i="26"/>
  <c r="H137" i="23"/>
  <c r="B94" i="23"/>
  <c r="B126" i="23"/>
  <c r="B48" i="24"/>
  <c r="C46" i="24"/>
  <c r="B46" i="24" s="1"/>
  <c r="X46" i="24" s="1"/>
  <c r="J24" i="6"/>
  <c r="J28" i="6"/>
  <c r="J36" i="6"/>
  <c r="J40" i="6"/>
  <c r="J44" i="6"/>
  <c r="J48" i="6"/>
  <c r="J53" i="6"/>
  <c r="J56" i="6"/>
  <c r="J86" i="6"/>
  <c r="J119" i="6"/>
  <c r="J159" i="6"/>
  <c r="J163" i="6"/>
  <c r="J190" i="6"/>
  <c r="J198" i="6"/>
  <c r="J207" i="6"/>
  <c r="C32" i="5"/>
  <c r="S17" i="5"/>
  <c r="B29" i="26"/>
  <c r="S9" i="26"/>
  <c r="S7" i="26" s="1"/>
  <c r="S138" i="26" s="1"/>
  <c r="T39" i="26"/>
  <c r="B39" i="26" s="1"/>
  <c r="U37" i="26"/>
  <c r="T66" i="26"/>
  <c r="O137" i="23"/>
  <c r="S137" i="23"/>
  <c r="B48" i="27"/>
  <c r="L48" i="11"/>
  <c r="K48" i="11"/>
  <c r="J47" i="11"/>
  <c r="I18" i="10" s="1"/>
  <c r="L78" i="11"/>
  <c r="K78" i="11"/>
  <c r="J55" i="6"/>
  <c r="J85" i="6"/>
  <c r="J93" i="6"/>
  <c r="J123" i="6"/>
  <c r="C135" i="6"/>
  <c r="J135" i="6" s="1"/>
  <c r="D132" i="6"/>
  <c r="C132" i="6" s="1"/>
  <c r="S16" i="5" s="1"/>
  <c r="J158" i="6"/>
  <c r="S12" i="5"/>
  <c r="S20" i="5"/>
  <c r="S28" i="5"/>
  <c r="F9" i="26"/>
  <c r="F7" i="26" s="1"/>
  <c r="F138" i="26" s="1"/>
  <c r="V9" i="26"/>
  <c r="V7" i="26" s="1"/>
  <c r="V138" i="26" s="1"/>
  <c r="C22" i="26"/>
  <c r="B22" i="26" s="1"/>
  <c r="C26" i="26"/>
  <c r="B26" i="26" s="1"/>
  <c r="T26" i="26"/>
  <c r="T31" i="26"/>
  <c r="B31" i="26" s="1"/>
  <c r="B53" i="26"/>
  <c r="T59" i="26"/>
  <c r="B59" i="26" s="1"/>
  <c r="B81" i="26"/>
  <c r="C85" i="26"/>
  <c r="B85" i="26" s="1"/>
  <c r="T116" i="26"/>
  <c r="B128" i="26"/>
  <c r="I8" i="23"/>
  <c r="I6" i="23" s="1"/>
  <c r="I137" i="23" s="1"/>
  <c r="P8" i="23"/>
  <c r="P6" i="23" s="1"/>
  <c r="P137" i="23" s="1"/>
  <c r="U8" i="23"/>
  <c r="U6" i="23" s="1"/>
  <c r="U137" i="23" s="1"/>
  <c r="M8" i="23"/>
  <c r="M6" i="23" s="1"/>
  <c r="B96" i="23"/>
  <c r="H8" i="27"/>
  <c r="H6" i="27" s="1"/>
  <c r="H137" i="27" s="1"/>
  <c r="L8" i="27"/>
  <c r="L6" i="27" s="1"/>
  <c r="L137" i="27" s="1"/>
  <c r="P8" i="27"/>
  <c r="P6" i="27" s="1"/>
  <c r="P137" i="27" s="1"/>
  <c r="X8" i="27"/>
  <c r="X6" i="27" s="1"/>
  <c r="X137" i="27" s="1"/>
  <c r="AB8" i="27"/>
  <c r="AB6" i="27" s="1"/>
  <c r="AB137" i="27" s="1"/>
  <c r="AF8" i="27"/>
  <c r="AF6" i="27" s="1"/>
  <c r="AF137" i="27" s="1"/>
  <c r="C23" i="27"/>
  <c r="N8" i="27"/>
  <c r="N6" i="27" s="1"/>
  <c r="N137" i="27" s="1"/>
  <c r="B9" i="24"/>
  <c r="X9" i="24" s="1"/>
  <c r="K7" i="11"/>
  <c r="K173" i="11"/>
  <c r="L173" i="11"/>
  <c r="J168" i="11"/>
  <c r="C54" i="10"/>
  <c r="B6" i="10"/>
  <c r="C191" i="6"/>
  <c r="J191" i="6" s="1"/>
  <c r="J202" i="6"/>
  <c r="S10" i="5"/>
  <c r="S18" i="5"/>
  <c r="S26" i="5"/>
  <c r="R9" i="26"/>
  <c r="R7" i="26" s="1"/>
  <c r="R138" i="26" s="1"/>
  <c r="B21" i="26"/>
  <c r="B25" i="26"/>
  <c r="B45" i="26"/>
  <c r="C49" i="26"/>
  <c r="B49" i="26" s="1"/>
  <c r="C66" i="26"/>
  <c r="B77" i="26"/>
  <c r="B93" i="26"/>
  <c r="C97" i="26"/>
  <c r="B97" i="26" s="1"/>
  <c r="E8" i="23"/>
  <c r="E6" i="23" s="1"/>
  <c r="E137" i="23" s="1"/>
  <c r="D65" i="23"/>
  <c r="D8" i="23" s="1"/>
  <c r="D6" i="23" s="1"/>
  <c r="D137" i="23" s="1"/>
  <c r="B67" i="23"/>
  <c r="AD8" i="27"/>
  <c r="AD6" i="27" s="1"/>
  <c r="AD137" i="27" s="1"/>
  <c r="AJ8" i="27"/>
  <c r="AJ6" i="27" s="1"/>
  <c r="AJ137" i="27" s="1"/>
  <c r="AM36" i="27"/>
  <c r="B41" i="27"/>
  <c r="C128" i="27"/>
  <c r="D126" i="27"/>
  <c r="C126" i="27" s="1"/>
  <c r="G8" i="24"/>
  <c r="G6" i="24" s="1"/>
  <c r="G137" i="24" s="1"/>
  <c r="W8" i="24"/>
  <c r="W6" i="24" s="1"/>
  <c r="W137" i="24" s="1"/>
  <c r="B128" i="24"/>
  <c r="C126" i="24"/>
  <c r="B126" i="24" s="1"/>
  <c r="X126" i="24" s="1"/>
  <c r="L121" i="11"/>
  <c r="K121" i="11"/>
  <c r="J120" i="11"/>
  <c r="K131" i="11"/>
  <c r="H120" i="11"/>
  <c r="I35" i="10"/>
  <c r="M10" i="51"/>
  <c r="L8" i="51"/>
  <c r="I8" i="18"/>
  <c r="L8" i="18" s="1"/>
  <c r="J59" i="6"/>
  <c r="J89" i="6"/>
  <c r="J97" i="6"/>
  <c r="J136" i="6"/>
  <c r="C183" i="6"/>
  <c r="J210" i="6"/>
  <c r="S8" i="5"/>
  <c r="S24" i="5"/>
  <c r="C10" i="26"/>
  <c r="B10" i="26" s="1"/>
  <c r="N9" i="26"/>
  <c r="N7" i="26" s="1"/>
  <c r="N138" i="26" s="1"/>
  <c r="B17" i="26"/>
  <c r="B41" i="26"/>
  <c r="B65" i="26"/>
  <c r="B69" i="26"/>
  <c r="T75" i="26"/>
  <c r="B75" i="26" s="1"/>
  <c r="T95" i="26"/>
  <c r="C95" i="26"/>
  <c r="B95" i="26" s="1"/>
  <c r="B113" i="26"/>
  <c r="B124" i="26"/>
  <c r="L8" i="23"/>
  <c r="L6" i="23" s="1"/>
  <c r="L137" i="23" s="1"/>
  <c r="C9" i="23"/>
  <c r="B11" i="23"/>
  <c r="G8" i="23"/>
  <c r="G6" i="23" s="1"/>
  <c r="G137" i="23" s="1"/>
  <c r="K8" i="23"/>
  <c r="K6" i="23" s="1"/>
  <c r="K137" i="23" s="1"/>
  <c r="W8" i="23"/>
  <c r="W6" i="23" s="1"/>
  <c r="W137" i="23" s="1"/>
  <c r="AA8" i="23"/>
  <c r="AA6" i="23" s="1"/>
  <c r="AA137" i="23" s="1"/>
  <c r="B23" i="23"/>
  <c r="F8" i="23"/>
  <c r="F6" i="23" s="1"/>
  <c r="F137" i="23" s="1"/>
  <c r="V8" i="23"/>
  <c r="V6" i="23" s="1"/>
  <c r="V137" i="23" s="1"/>
  <c r="B106" i="23"/>
  <c r="B21" i="27"/>
  <c r="G8" i="27"/>
  <c r="G6" i="27" s="1"/>
  <c r="G137" i="27" s="1"/>
  <c r="K8" i="27"/>
  <c r="K6" i="27" s="1"/>
  <c r="K137" i="27" s="1"/>
  <c r="S8" i="27"/>
  <c r="S6" i="27" s="1"/>
  <c r="S137" i="27" s="1"/>
  <c r="W8" i="27"/>
  <c r="W6" i="27" s="1"/>
  <c r="W137" i="27" s="1"/>
  <c r="AE8" i="27"/>
  <c r="AE6" i="27" s="1"/>
  <c r="AE137" i="27" s="1"/>
  <c r="AI8" i="27"/>
  <c r="AI6" i="27" s="1"/>
  <c r="AI137" i="27" s="1"/>
  <c r="AM21" i="27"/>
  <c r="B23" i="24"/>
  <c r="X23" i="24" s="1"/>
  <c r="S8" i="24"/>
  <c r="S6" i="24" s="1"/>
  <c r="S137" i="24" s="1"/>
  <c r="B36" i="24"/>
  <c r="X36" i="24" s="1"/>
  <c r="C11" i="53"/>
  <c r="F7" i="53"/>
  <c r="E34" i="11"/>
  <c r="F34" i="11"/>
  <c r="T107" i="26"/>
  <c r="B107" i="26" s="1"/>
  <c r="Q8" i="23"/>
  <c r="Q6" i="23" s="1"/>
  <c r="Q137" i="23" s="1"/>
  <c r="B48" i="23"/>
  <c r="B84" i="23"/>
  <c r="B128" i="23"/>
  <c r="E8" i="27"/>
  <c r="E6" i="27" s="1"/>
  <c r="E137" i="27" s="1"/>
  <c r="I8" i="27"/>
  <c r="I6" i="27" s="1"/>
  <c r="I137" i="27" s="1"/>
  <c r="M8" i="27"/>
  <c r="M6" i="27" s="1"/>
  <c r="M137" i="27" s="1"/>
  <c r="Q8" i="27"/>
  <c r="Q6" i="27" s="1"/>
  <c r="Q137" i="27" s="1"/>
  <c r="U8" i="27"/>
  <c r="U6" i="27" s="1"/>
  <c r="U137" i="27" s="1"/>
  <c r="AK8" i="27"/>
  <c r="AK6" i="27" s="1"/>
  <c r="AK137" i="27" s="1"/>
  <c r="B38" i="27"/>
  <c r="D72" i="27"/>
  <c r="C72" i="27" s="1"/>
  <c r="B84" i="27"/>
  <c r="C94" i="27"/>
  <c r="C56" i="24"/>
  <c r="B56" i="24" s="1"/>
  <c r="X56" i="24" s="1"/>
  <c r="B96" i="24"/>
  <c r="E94" i="24"/>
  <c r="B94" i="24" s="1"/>
  <c r="X94" i="24" s="1"/>
  <c r="K8" i="11"/>
  <c r="K36" i="11"/>
  <c r="J35" i="11"/>
  <c r="L36" i="11"/>
  <c r="H46" i="11"/>
  <c r="H249" i="11" s="1"/>
  <c r="H260" i="11" s="1"/>
  <c r="K92" i="11"/>
  <c r="L92" i="11"/>
  <c r="L227" i="11"/>
  <c r="K227" i="11"/>
  <c r="D54" i="10"/>
  <c r="D55" i="10" s="1"/>
  <c r="I14" i="10"/>
  <c r="I36" i="10"/>
  <c r="I39" i="10"/>
  <c r="I44" i="10"/>
  <c r="J19" i="50"/>
  <c r="B121" i="26"/>
  <c r="B58" i="23"/>
  <c r="B115" i="23"/>
  <c r="F28" i="27"/>
  <c r="C28" i="27" s="1"/>
  <c r="B75" i="27"/>
  <c r="C96" i="27"/>
  <c r="B96" i="27" s="1"/>
  <c r="C106" i="27"/>
  <c r="B106" i="27" s="1"/>
  <c r="D115" i="27"/>
  <c r="C115" i="27" s="1"/>
  <c r="B65" i="24"/>
  <c r="X65" i="24" s="1"/>
  <c r="D72" i="24"/>
  <c r="B72" i="24" s="1"/>
  <c r="X72" i="24" s="1"/>
  <c r="B106" i="24"/>
  <c r="L8" i="11"/>
  <c r="L20" i="11"/>
  <c r="K20" i="11"/>
  <c r="I23" i="11"/>
  <c r="L24" i="11"/>
  <c r="K28" i="11"/>
  <c r="L28" i="11"/>
  <c r="J23" i="11"/>
  <c r="E37" i="11"/>
  <c r="B34" i="11"/>
  <c r="B249" i="11" s="1"/>
  <c r="B260" i="11" s="1"/>
  <c r="E46" i="11"/>
  <c r="J164" i="11"/>
  <c r="I43" i="10" s="1"/>
  <c r="K226" i="11"/>
  <c r="K250" i="11"/>
  <c r="L250" i="11"/>
  <c r="I7" i="50"/>
  <c r="F16" i="50"/>
  <c r="W12" i="51"/>
  <c r="C46" i="27"/>
  <c r="C56" i="27"/>
  <c r="C65" i="27"/>
  <c r="B11" i="24"/>
  <c r="B11" i="27" s="1"/>
  <c r="B104" i="24"/>
  <c r="X104" i="24" s="1"/>
  <c r="C115" i="24"/>
  <c r="B115" i="24" s="1"/>
  <c r="X115" i="24" s="1"/>
  <c r="B117" i="24"/>
  <c r="B117" i="27" s="1"/>
  <c r="F27" i="11"/>
  <c r="E27" i="11"/>
  <c r="E50" i="11"/>
  <c r="F50" i="11"/>
  <c r="I120" i="11"/>
  <c r="K126" i="11"/>
  <c r="L126" i="11"/>
  <c r="B10" i="10"/>
  <c r="I23" i="10"/>
  <c r="K14" i="49"/>
  <c r="V10" i="51" s="1"/>
  <c r="L19" i="49"/>
  <c r="K19" i="49" s="1"/>
  <c r="I11" i="50"/>
  <c r="K11" i="50"/>
  <c r="K13" i="50"/>
  <c r="I13" i="50"/>
  <c r="C13" i="51"/>
  <c r="B12" i="27"/>
  <c r="B20" i="27"/>
  <c r="B29" i="27"/>
  <c r="C58" i="27"/>
  <c r="B58" i="27" s="1"/>
  <c r="B80" i="27"/>
  <c r="B25" i="24"/>
  <c r="B25" i="27" s="1"/>
  <c r="B82" i="24"/>
  <c r="X82" i="24" s="1"/>
  <c r="I7" i="11"/>
  <c r="K82" i="11"/>
  <c r="L82" i="11"/>
  <c r="L183" i="11"/>
  <c r="K183" i="11"/>
  <c r="K240" i="11"/>
  <c r="L240" i="11"/>
  <c r="F250" i="11"/>
  <c r="E250" i="11"/>
  <c r="I34" i="10"/>
  <c r="C19" i="49"/>
  <c r="P19" i="49"/>
  <c r="N19" i="49" s="1"/>
  <c r="R19" i="49" s="1"/>
  <c r="N14" i="49"/>
  <c r="J18" i="50"/>
  <c r="I18" i="50"/>
  <c r="W11" i="51"/>
  <c r="U11" i="51"/>
  <c r="C12" i="51"/>
  <c r="V12" i="51" s="1"/>
  <c r="B30" i="24"/>
  <c r="B30" i="27" s="1"/>
  <c r="B84" i="24"/>
  <c r="F11" i="53"/>
  <c r="D249" i="11"/>
  <c r="F12" i="11"/>
  <c r="K74" i="11"/>
  <c r="L74" i="11"/>
  <c r="L105" i="11"/>
  <c r="K157" i="11"/>
  <c r="K194" i="11"/>
  <c r="L194" i="11"/>
  <c r="I7" i="10"/>
  <c r="I22" i="10"/>
  <c r="B28" i="10"/>
  <c r="I28" i="10" s="1"/>
  <c r="I47" i="10"/>
  <c r="I15" i="50"/>
  <c r="K63" i="11"/>
  <c r="L160" i="11"/>
  <c r="I11" i="10"/>
  <c r="I50" i="10"/>
  <c r="K9" i="50"/>
  <c r="K17" i="50"/>
  <c r="I19" i="50"/>
  <c r="C6" i="56"/>
  <c r="C19" i="56"/>
  <c r="C29" i="56"/>
  <c r="U29" i="56" s="1"/>
  <c r="C7" i="56"/>
  <c r="U7" i="56" s="1"/>
  <c r="C10" i="56"/>
  <c r="S10" i="56" s="1"/>
  <c r="C11" i="56"/>
  <c r="C17" i="56"/>
  <c r="C8" i="56"/>
  <c r="S8" i="56" s="1"/>
  <c r="C9" i="56"/>
  <c r="U9" i="56" s="1"/>
  <c r="C12" i="56"/>
  <c r="C13" i="56"/>
  <c r="C21" i="56"/>
  <c r="U21" i="56" s="1"/>
  <c r="U8" i="56"/>
  <c r="U12" i="56"/>
  <c r="S12" i="56"/>
  <c r="S13" i="56"/>
  <c r="U13" i="56"/>
  <c r="S21" i="56"/>
  <c r="S15" i="56"/>
  <c r="U15" i="56"/>
  <c r="S23" i="56"/>
  <c r="U23" i="56"/>
  <c r="S30" i="56"/>
  <c r="U30" i="56"/>
  <c r="S7" i="56"/>
  <c r="S11" i="56"/>
  <c r="U11" i="56"/>
  <c r="S17" i="56"/>
  <c r="U17" i="56"/>
  <c r="S25" i="56"/>
  <c r="U25" i="56"/>
  <c r="S31" i="56"/>
  <c r="U31" i="56"/>
  <c r="S19" i="56"/>
  <c r="U19" i="56"/>
  <c r="S27" i="56"/>
  <c r="U27" i="56"/>
  <c r="S14" i="56"/>
  <c r="S16" i="56"/>
  <c r="S18" i="56"/>
  <c r="S20" i="56"/>
  <c r="S22" i="56"/>
  <c r="S24" i="56"/>
  <c r="S26" i="56"/>
  <c r="S28" i="56"/>
  <c r="G32" i="56"/>
  <c r="E7" i="18"/>
  <c r="F85" i="18"/>
  <c r="D83" i="18"/>
  <c r="E1268" i="54"/>
  <c r="I249" i="11" l="1"/>
  <c r="I260" i="11" s="1"/>
  <c r="N260" i="11" s="1"/>
  <c r="AM72" i="27"/>
  <c r="B72" i="27"/>
  <c r="B9" i="23"/>
  <c r="C8" i="23"/>
  <c r="C6" i="23" s="1"/>
  <c r="C32" i="56"/>
  <c r="U32" i="56" s="1"/>
  <c r="M260" i="11"/>
  <c r="S23" i="5"/>
  <c r="J183" i="6"/>
  <c r="L120" i="11"/>
  <c r="K120" i="11"/>
  <c r="B128" i="27"/>
  <c r="F8" i="27"/>
  <c r="F6" i="27" s="1"/>
  <c r="F137" i="27" s="1"/>
  <c r="I6" i="10"/>
  <c r="B54" i="10"/>
  <c r="D8" i="24"/>
  <c r="D6" i="24" s="1"/>
  <c r="D137" i="24" s="1"/>
  <c r="G1269" i="54"/>
  <c r="J209" i="6"/>
  <c r="F1269" i="54"/>
  <c r="B104" i="27"/>
  <c r="J62" i="6"/>
  <c r="S11" i="5"/>
  <c r="G1149" i="54"/>
  <c r="F1149" i="54"/>
  <c r="G922" i="54"/>
  <c r="F922" i="54"/>
  <c r="G815" i="54"/>
  <c r="F815" i="54"/>
  <c r="F1064" i="54"/>
  <c r="G1064" i="54"/>
  <c r="C1278" i="54"/>
  <c r="H7" i="18" s="1"/>
  <c r="H101" i="18" s="1"/>
  <c r="M101" i="18" s="1"/>
  <c r="U12" i="51"/>
  <c r="I10" i="10"/>
  <c r="K35" i="11"/>
  <c r="L35" i="11"/>
  <c r="U10" i="56"/>
  <c r="S9" i="56"/>
  <c r="AM56" i="27"/>
  <c r="B56" i="27"/>
  <c r="I16" i="50"/>
  <c r="K16" i="50"/>
  <c r="U6" i="56"/>
  <c r="Q19" i="49"/>
  <c r="B46" i="27"/>
  <c r="AM46" i="27"/>
  <c r="AM115" i="27"/>
  <c r="B115" i="27"/>
  <c r="AM28" i="27"/>
  <c r="B28" i="27"/>
  <c r="AM94" i="27"/>
  <c r="B94" i="27"/>
  <c r="B65" i="23"/>
  <c r="C8" i="24"/>
  <c r="B66" i="26"/>
  <c r="C55" i="10"/>
  <c r="B23" i="27"/>
  <c r="T37" i="26"/>
  <c r="U9" i="26"/>
  <c r="B116" i="26"/>
  <c r="F1265" i="54"/>
  <c r="G1265" i="54"/>
  <c r="D8" i="27"/>
  <c r="S21" i="5"/>
  <c r="J167" i="6"/>
  <c r="B82" i="27"/>
  <c r="AM82" i="27"/>
  <c r="C6" i="6"/>
  <c r="D211" i="6"/>
  <c r="G1170" i="54"/>
  <c r="F1170" i="54"/>
  <c r="G720" i="54"/>
  <c r="F720" i="54"/>
  <c r="D260" i="11"/>
  <c r="F249" i="11"/>
  <c r="E249" i="11"/>
  <c r="K23" i="11"/>
  <c r="L23" i="11"/>
  <c r="U8" i="51"/>
  <c r="L10" i="51"/>
  <c r="K168" i="11"/>
  <c r="L168" i="11"/>
  <c r="L47" i="11"/>
  <c r="J46" i="11"/>
  <c r="K47" i="11"/>
  <c r="E8" i="24"/>
  <c r="E6" i="24" s="1"/>
  <c r="E137" i="24" s="1"/>
  <c r="F9" i="18"/>
  <c r="E9" i="18"/>
  <c r="AM9" i="27"/>
  <c r="B9" i="27"/>
  <c r="S15" i="5"/>
  <c r="J116" i="6"/>
  <c r="D9" i="26"/>
  <c r="S25" i="5"/>
  <c r="J127" i="6"/>
  <c r="G772" i="54"/>
  <c r="F772" i="54"/>
  <c r="G264" i="54"/>
  <c r="F264" i="54"/>
  <c r="G1044" i="54"/>
  <c r="F1044" i="54"/>
  <c r="F980" i="54"/>
  <c r="G980" i="54"/>
  <c r="D102" i="18"/>
  <c r="K164" i="11"/>
  <c r="L164" i="11"/>
  <c r="V13" i="51"/>
  <c r="U13" i="51"/>
  <c r="B65" i="27"/>
  <c r="AM65" i="27"/>
  <c r="B126" i="27"/>
  <c r="AM126" i="27"/>
  <c r="B36" i="27"/>
  <c r="L7" i="11"/>
  <c r="I45" i="10"/>
  <c r="C127" i="26"/>
  <c r="B127" i="26" s="1"/>
  <c r="E9" i="26"/>
  <c r="E7" i="26" s="1"/>
  <c r="E138" i="26" s="1"/>
  <c r="F1214" i="54"/>
  <c r="G1214" i="54"/>
  <c r="B37" i="26"/>
  <c r="G813" i="54"/>
  <c r="F813" i="54"/>
  <c r="J84" i="6"/>
  <c r="G549" i="54"/>
  <c r="F549" i="54"/>
  <c r="E519" i="54"/>
  <c r="J32" i="6"/>
  <c r="G232" i="54"/>
  <c r="E6" i="54"/>
  <c r="F232" i="54"/>
  <c r="D1278" i="54"/>
  <c r="I7" i="18" s="1"/>
  <c r="I101" i="18" s="1"/>
  <c r="N101" i="18" s="1"/>
  <c r="J133" i="6"/>
  <c r="F794" i="54"/>
  <c r="G794" i="54"/>
  <c r="E793" i="54"/>
  <c r="G214" i="6"/>
  <c r="E83" i="18"/>
  <c r="F83" i="18"/>
  <c r="D8" i="18"/>
  <c r="E1278" i="54"/>
  <c r="F1268" i="54"/>
  <c r="G1268" i="54"/>
  <c r="X137" i="23"/>
  <c r="J208" i="6"/>
  <c r="G793" i="54" l="1"/>
  <c r="F793" i="54"/>
  <c r="J132" i="6"/>
  <c r="G6" i="54"/>
  <c r="F6" i="54"/>
  <c r="D7" i="26"/>
  <c r="C9" i="26"/>
  <c r="B9" i="26" s="1"/>
  <c r="M137" i="23"/>
  <c r="U10" i="51"/>
  <c r="W10" i="51"/>
  <c r="C211" i="6"/>
  <c r="J211" i="6" s="1"/>
  <c r="J6" i="6"/>
  <c r="S6" i="5"/>
  <c r="L46" i="11"/>
  <c r="K46" i="11"/>
  <c r="I17" i="10"/>
  <c r="J249" i="11"/>
  <c r="D6" i="27"/>
  <c r="C8" i="27"/>
  <c r="B8" i="27" s="1"/>
  <c r="T9" i="26"/>
  <c r="U7" i="26"/>
  <c r="F260" i="11"/>
  <c r="E260" i="11"/>
  <c r="B8" i="24"/>
  <c r="C6" i="24"/>
  <c r="C137" i="23"/>
  <c r="B6" i="23"/>
  <c r="G519" i="54"/>
  <c r="F519" i="54"/>
  <c r="J80" i="6"/>
  <c r="J137" i="23"/>
  <c r="B8" i="23"/>
  <c r="S6" i="56"/>
  <c r="J7" i="18"/>
  <c r="F1278" i="54"/>
  <c r="G1278" i="54"/>
  <c r="B137" i="23"/>
  <c r="E8" i="18"/>
  <c r="F8" i="18"/>
  <c r="D101" i="18"/>
  <c r="T7" i="26" l="1"/>
  <c r="T138" i="26" s="1"/>
  <c r="U138" i="26"/>
  <c r="J260" i="11"/>
  <c r="L249" i="11"/>
  <c r="K249" i="11"/>
  <c r="B55" i="10"/>
  <c r="D138" i="26"/>
  <c r="C7" i="26"/>
  <c r="C137" i="24"/>
  <c r="B6" i="24"/>
  <c r="B137" i="24" s="1"/>
  <c r="D137" i="27"/>
  <c r="C6" i="27"/>
  <c r="L7" i="18"/>
  <c r="J101" i="18"/>
  <c r="S32" i="5"/>
  <c r="C214" i="6"/>
  <c r="K7" i="18"/>
  <c r="S32" i="56"/>
  <c r="E101" i="18"/>
  <c r="F101" i="18"/>
  <c r="C137" i="27" l="1"/>
  <c r="B6" i="27"/>
  <c r="B137" i="27" s="1"/>
  <c r="C138" i="26"/>
  <c r="B7" i="26"/>
  <c r="B138" i="26" s="1"/>
  <c r="K260" i="11"/>
  <c r="L260" i="11"/>
  <c r="O260" i="11"/>
  <c r="K101" i="18"/>
  <c r="L101" i="18"/>
  <c r="O101" i="18"/>
</calcChain>
</file>

<file path=xl/sharedStrings.xml><?xml version="1.0" encoding="utf-8"?>
<sst xmlns="http://schemas.openxmlformats.org/spreadsheetml/2006/main" count="15116" uniqueCount="2293">
  <si>
    <t xml:space="preserve"> </t>
  </si>
  <si>
    <t>地区名称</t>
  </si>
  <si>
    <t>北京市</t>
  </si>
  <si>
    <t>2023年地方财政预算表</t>
  </si>
  <si>
    <t>天津市</t>
  </si>
  <si>
    <t>河北省</t>
  </si>
  <si>
    <t>山西省</t>
  </si>
  <si>
    <t>内蒙古自治区</t>
  </si>
  <si>
    <t>目  录</t>
  </si>
  <si>
    <t xml:space="preserve">            表一 2023年一般公共预算收入表</t>
  </si>
  <si>
    <t xml:space="preserve">            表二 2023年一般公共预算支出表</t>
  </si>
  <si>
    <t xml:space="preserve">            表三 2023年一般公共预算收支平衡表</t>
  </si>
  <si>
    <t xml:space="preserve">            表四 2023年一般公共预算支出资金来源表</t>
  </si>
  <si>
    <t xml:space="preserve">            表五 2023年一般公共预算支出经济分类表</t>
  </si>
  <si>
    <t xml:space="preserve">            表六 2023年地市县一般公共预算收支表</t>
  </si>
  <si>
    <t xml:space="preserve">            表七 2023年省对下一般公共预算转移支付预算表</t>
  </si>
  <si>
    <t xml:space="preserve">            表八 2023年一般公共预算支出“三公”经费预算表</t>
  </si>
  <si>
    <t xml:space="preserve">            表九 2023年政府性基金预算收支表</t>
  </si>
  <si>
    <t xml:space="preserve">            表十 2023年政府性基金预算支出资金来源表</t>
  </si>
  <si>
    <t xml:space="preserve">            表十一 2023年国有资本经营预算收支表</t>
  </si>
  <si>
    <t xml:space="preserve">            表十二 2023年国有资本经营预算收入表</t>
  </si>
  <si>
    <t xml:space="preserve">            表十三 2023年国有资本经营预算支出表</t>
  </si>
  <si>
    <t xml:space="preserve">            表十四 2023年国有资本经营预算基础信息表</t>
  </si>
  <si>
    <t>表一</t>
  </si>
  <si>
    <t>2023年一般公共预算收入表</t>
  </si>
  <si>
    <t>单位：万元</t>
  </si>
  <si>
    <t>项目</t>
  </si>
  <si>
    <t>上年预算数</t>
  </si>
  <si>
    <t>上年执行数</t>
  </si>
  <si>
    <t>预算数</t>
  </si>
  <si>
    <t>代码</t>
  </si>
  <si>
    <t>名称</t>
  </si>
  <si>
    <t>金额</t>
  </si>
  <si>
    <t>为上年预算数的%</t>
  </si>
  <si>
    <t>为上年执行数的%</t>
  </si>
  <si>
    <t xml:space="preserve">  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</si>
  <si>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</si>
  <si>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</si>
  <si>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</si>
  <si>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</si>
  <si>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</si>
  <si>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</si>
  <si>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</si>
  <si>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</si>
  <si>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</si>
  <si>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</si>
  <si>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</si>
  <si>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</si>
  <si>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</si>
  <si>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</si>
  <si>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</si>
  <si>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</si>
  <si>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 xml:space="preserve">  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</si>
  <si>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</si>
  <si>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</si>
  <si>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</si>
  <si>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</si>
  <si>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</si>
  <si>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</si>
  <si>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</si>
  <si>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</si>
  <si>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收入总计</t>
  </si>
  <si>
    <t>表二</t>
  </si>
  <si>
    <t>2023年一般公共预算支出表</t>
  </si>
  <si>
    <t xml:space="preserve">  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</si>
  <si>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</si>
  <si>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</si>
  <si>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</si>
  <si>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</si>
  <si>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</si>
  <si>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</si>
  <si>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</si>
  <si>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</si>
  <si>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</si>
  <si>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</si>
  <si>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</si>
  <si>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</si>
  <si>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</si>
  <si>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</si>
  <si>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</si>
  <si>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</si>
  <si>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</si>
  <si>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</si>
  <si>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</si>
  <si>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</si>
  <si>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</si>
  <si>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</si>
  <si>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</si>
  <si>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</si>
  <si>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</si>
  <si>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</si>
  <si>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</si>
  <si>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</si>
  <si>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</si>
  <si>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</si>
  <si>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</si>
  <si>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</si>
  <si>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</si>
  <si>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</si>
  <si>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</si>
  <si>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</si>
  <si>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</si>
  <si>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</si>
  <si>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</si>
  <si>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</si>
  <si>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</si>
  <si>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</si>
  <si>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</si>
  <si>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</si>
  <si>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</si>
  <si>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</si>
  <si>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</si>
  <si>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</si>
  <si>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</si>
  <si>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</si>
  <si>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</si>
  <si>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</si>
  <si>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</si>
  <si>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</si>
  <si>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</si>
  <si>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</si>
  <si>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</si>
  <si>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</si>
  <si>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</si>
  <si>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</si>
  <si>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</si>
  <si>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</si>
  <si>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</si>
  <si>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</si>
  <si>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</si>
  <si>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</si>
  <si>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</si>
  <si>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</si>
  <si>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</si>
  <si>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</si>
  <si>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</si>
  <si>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</si>
  <si>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</si>
  <si>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</si>
  <si>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</si>
  <si>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</si>
  <si>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</si>
  <si>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</si>
  <si>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</si>
  <si>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</si>
  <si>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</si>
  <si>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</si>
  <si>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</si>
  <si>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</si>
  <si>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</si>
  <si>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</si>
  <si>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</si>
  <si>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</si>
  <si>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</si>
  <si>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</si>
  <si>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</si>
  <si>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</si>
  <si>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</si>
  <si>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</si>
  <si>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</si>
  <si>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</si>
  <si>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</si>
  <si>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</si>
  <si>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</si>
  <si>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</si>
  <si>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</si>
  <si>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</si>
  <si>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</si>
  <si>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</si>
  <si>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</si>
  <si>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</si>
  <si>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</si>
  <si>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</si>
  <si>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</si>
  <si>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</si>
  <si>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</si>
  <si>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</si>
  <si>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</si>
  <si>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</si>
  <si>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</si>
  <si>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</si>
  <si>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</si>
  <si>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</si>
  <si>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</si>
  <si>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</si>
  <si>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</si>
  <si>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</si>
  <si>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</si>
  <si>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</si>
  <si>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</si>
  <si>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</si>
  <si>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</si>
  <si>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</si>
  <si>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</si>
  <si>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</si>
  <si>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</si>
  <si>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</si>
  <si>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</si>
  <si>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</si>
  <si>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</si>
  <si>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</si>
  <si>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其他外交支出</t>
  </si>
  <si>
    <t xml:space="preserve">      其他外交支出</t>
  </si>
  <si>
    <t xml:space="preserve">  国防支出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</si>
  <si>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</si>
  <si>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</si>
  <si>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</si>
  <si>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</si>
  <si>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</si>
  <si>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</si>
  <si>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</si>
  <si>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</si>
  <si>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</si>
  <si>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</si>
  <si>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</si>
  <si>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</si>
  <si>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</si>
  <si>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</si>
  <si>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</si>
  <si>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</si>
  <si>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</si>
  <si>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</si>
  <si>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</si>
  <si>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</si>
  <si>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</si>
  <si>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</si>
  <si>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</si>
  <si>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</si>
  <si>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</si>
  <si>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</si>
  <si>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</si>
  <si>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</si>
  <si>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</si>
  <si>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</si>
  <si>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</si>
  <si>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</si>
  <si>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</si>
  <si>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</si>
  <si>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</si>
  <si>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</si>
  <si>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</si>
  <si>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</si>
  <si>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</si>
  <si>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</si>
  <si>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</si>
  <si>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</si>
  <si>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</si>
  <si>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</si>
  <si>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</si>
  <si>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</si>
  <si>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</si>
  <si>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</si>
  <si>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</si>
  <si>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</si>
  <si>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</si>
  <si>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</si>
  <si>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</si>
  <si>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</si>
  <si>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</si>
  <si>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</si>
  <si>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</si>
  <si>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</si>
  <si>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</si>
  <si>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</si>
  <si>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</si>
  <si>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</si>
  <si>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</si>
  <si>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</si>
  <si>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</si>
  <si>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</si>
  <si>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</si>
  <si>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</si>
  <si>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</si>
  <si>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</si>
  <si>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</si>
  <si>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</si>
  <si>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</si>
  <si>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</si>
  <si>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</si>
  <si>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</si>
  <si>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</si>
  <si>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</si>
  <si>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</si>
  <si>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</si>
  <si>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</si>
  <si>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</si>
  <si>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</si>
  <si>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</si>
  <si>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</si>
  <si>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</si>
  <si>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</si>
  <si>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</si>
  <si>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</si>
  <si>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</si>
  <si>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</si>
  <si>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</si>
  <si>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</si>
  <si>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</si>
  <si>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</si>
  <si>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</si>
  <si>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</si>
  <si>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</si>
  <si>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</si>
  <si>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</si>
  <si>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</si>
  <si>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</si>
  <si>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</si>
  <si>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</si>
  <si>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</si>
  <si>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</si>
  <si>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</si>
  <si>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</si>
  <si>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</si>
  <si>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</si>
  <si>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</si>
  <si>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</si>
  <si>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</si>
  <si>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</si>
  <si>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</si>
  <si>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</si>
  <si>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</si>
  <si>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</si>
  <si>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</si>
  <si>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</si>
  <si>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</si>
  <si>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</si>
  <si>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</si>
  <si>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</si>
  <si>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</si>
  <si>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</si>
  <si>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</si>
  <si>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</si>
  <si>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</si>
  <si>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</si>
  <si>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</si>
  <si>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</si>
  <si>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</si>
  <si>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</si>
  <si>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</si>
  <si>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</si>
  <si>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</si>
  <si>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</si>
  <si>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</si>
  <si>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</si>
  <si>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</si>
  <si>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</si>
  <si>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</si>
  <si>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</si>
  <si>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</si>
  <si>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</si>
  <si>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</si>
  <si>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</si>
  <si>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</si>
  <si>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</si>
  <si>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</si>
  <si>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</si>
  <si>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</si>
  <si>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</si>
  <si>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</si>
  <si>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</si>
  <si>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</si>
  <si>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</si>
  <si>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</si>
  <si>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</si>
  <si>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</si>
  <si>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</si>
  <si>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</si>
  <si>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</si>
  <si>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</si>
  <si>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</si>
  <si>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</si>
  <si>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</si>
  <si>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</si>
  <si>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</si>
  <si>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</si>
  <si>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</si>
  <si>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</si>
  <si>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</si>
  <si>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</si>
  <si>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</si>
  <si>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</si>
  <si>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</si>
  <si>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</si>
  <si>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</si>
  <si>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</si>
  <si>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</si>
  <si>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</si>
  <si>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</si>
  <si>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</si>
  <si>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</si>
  <si>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</si>
  <si>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</si>
  <si>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</si>
  <si>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</si>
  <si>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</si>
  <si>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</si>
  <si>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</si>
  <si>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</si>
  <si>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</si>
  <si>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</si>
  <si>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</si>
  <si>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</si>
  <si>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</si>
  <si>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</si>
  <si>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</si>
  <si>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</si>
  <si>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</si>
  <si>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</si>
  <si>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</si>
  <si>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</si>
  <si>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</si>
  <si>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</si>
  <si>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</si>
  <si>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</si>
  <si>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</si>
  <si>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</si>
  <si>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</si>
  <si>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</si>
  <si>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</si>
  <si>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</si>
  <si>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</si>
  <si>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</si>
  <si>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</si>
  <si>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</si>
  <si>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</si>
  <si>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</si>
  <si>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</si>
  <si>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</si>
  <si>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</si>
  <si>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</si>
  <si>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</si>
  <si>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</si>
  <si>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</si>
  <si>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</si>
  <si>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</si>
  <si>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</si>
  <si>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</si>
  <si>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</si>
  <si>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</si>
  <si>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</si>
  <si>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</si>
  <si>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</si>
  <si>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</si>
  <si>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</si>
  <si>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</si>
  <si>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</si>
  <si>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</si>
  <si>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</si>
  <si>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</si>
  <si>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</si>
  <si>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</si>
  <si>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</si>
  <si>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</si>
  <si>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</si>
  <si>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</si>
  <si>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</si>
  <si>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</si>
  <si>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</si>
  <si>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</si>
  <si>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</si>
  <si>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</si>
  <si>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</si>
  <si>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</si>
  <si>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</si>
  <si>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</si>
  <si>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</si>
  <si>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</si>
  <si>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</si>
  <si>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</si>
  <si>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</si>
  <si>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</si>
  <si>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</si>
  <si>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</si>
  <si>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</si>
  <si>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</si>
  <si>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</si>
  <si>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</si>
  <si>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</si>
  <si>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</si>
  <si>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</si>
  <si>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</si>
  <si>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</si>
  <si>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</si>
  <si>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</si>
  <si>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</si>
  <si>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</si>
  <si>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</si>
  <si>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</si>
  <si>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</si>
  <si>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</si>
  <si>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</si>
  <si>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</si>
  <si>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</si>
  <si>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</si>
  <si>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</si>
  <si>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</si>
  <si>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</si>
  <si>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</si>
  <si>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</si>
  <si>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</si>
  <si>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</si>
  <si>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</si>
  <si>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</si>
  <si>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</si>
  <si>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</si>
  <si>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</si>
  <si>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</si>
  <si>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</si>
  <si>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</si>
  <si>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</si>
  <si>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</si>
  <si>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</si>
  <si>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</si>
  <si>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</si>
  <si>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</si>
  <si>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</si>
  <si>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</si>
  <si>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</si>
  <si>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</si>
  <si>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</si>
  <si>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</si>
  <si>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</si>
  <si>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</si>
  <si>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</si>
  <si>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</si>
  <si>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</si>
  <si>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</si>
  <si>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</si>
  <si>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</si>
  <si>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</si>
  <si>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</si>
  <si>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</si>
  <si>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</si>
  <si>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</si>
  <si>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</si>
  <si>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</si>
  <si>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</si>
  <si>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</si>
  <si>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</si>
  <si>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</si>
  <si>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</si>
  <si>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</si>
  <si>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</si>
  <si>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</si>
  <si>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</si>
  <si>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</si>
  <si>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</si>
  <si>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</si>
  <si>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</si>
  <si>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</si>
  <si>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</si>
  <si>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</si>
  <si>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</si>
  <si>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</si>
  <si>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</si>
  <si>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</si>
  <si>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</si>
  <si>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</si>
  <si>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</si>
  <si>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</si>
  <si>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</si>
  <si>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</si>
  <si>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</si>
  <si>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</si>
  <si>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</si>
  <si>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</si>
  <si>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</si>
  <si>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</si>
  <si>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</si>
  <si>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</si>
  <si>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</si>
  <si>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</si>
  <si>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</si>
  <si>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</si>
  <si>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</si>
  <si>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</si>
  <si>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</si>
  <si>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</si>
  <si>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</si>
  <si>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</si>
  <si>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</si>
  <si>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</si>
  <si>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</si>
  <si>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</si>
  <si>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</si>
  <si>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</si>
  <si>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</si>
  <si>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</si>
  <si>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</si>
  <si>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</si>
  <si>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</si>
  <si>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</si>
  <si>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</si>
  <si>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</si>
  <si>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</si>
  <si>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</si>
  <si>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</si>
  <si>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</si>
  <si>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</si>
  <si>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</si>
  <si>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</si>
  <si>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</si>
  <si>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</si>
  <si>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</si>
  <si>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</si>
  <si>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</si>
  <si>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</si>
  <si>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</si>
  <si>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</si>
  <si>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</si>
  <si>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</si>
  <si>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</si>
  <si>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</si>
  <si>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</si>
  <si>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</si>
  <si>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</si>
  <si>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</si>
  <si>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</si>
  <si>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</si>
  <si>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</si>
  <si>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</si>
  <si>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</si>
  <si>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</si>
  <si>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</si>
  <si>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</si>
  <si>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</si>
  <si>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</si>
  <si>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</si>
  <si>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</si>
  <si>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</si>
  <si>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</si>
  <si>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</si>
  <si>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</si>
  <si>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</si>
  <si>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</si>
  <si>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</si>
  <si>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</si>
  <si>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</si>
  <si>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</si>
  <si>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</si>
  <si>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</si>
  <si>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</si>
  <si>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</si>
  <si>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</si>
  <si>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</si>
  <si>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</si>
  <si>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</si>
  <si>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</si>
  <si>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</si>
  <si>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</si>
  <si>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</si>
  <si>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</si>
  <si>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</si>
  <si>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</si>
  <si>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</si>
  <si>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</si>
  <si>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</si>
  <si>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</si>
  <si>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</si>
  <si>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</si>
  <si>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</si>
  <si>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</si>
  <si>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</si>
  <si>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</si>
  <si>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</si>
  <si>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</si>
  <si>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</si>
  <si>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</si>
  <si>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</si>
  <si>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</si>
  <si>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</si>
  <si>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</si>
  <si>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</si>
  <si>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</si>
  <si>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</si>
  <si>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</si>
  <si>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</si>
  <si>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</si>
  <si>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</si>
  <si>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</si>
  <si>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</si>
  <si>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</si>
  <si>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</si>
  <si>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</si>
  <si>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</si>
  <si>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</si>
  <si>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</si>
  <si>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</si>
  <si>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</si>
  <si>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</si>
  <si>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</si>
  <si>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</si>
  <si>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</si>
  <si>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</si>
  <si>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</si>
  <si>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</si>
  <si>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</si>
  <si>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</si>
  <si>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</si>
  <si>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</si>
  <si>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</si>
  <si>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</si>
  <si>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</si>
  <si>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</si>
  <si>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</si>
  <si>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</si>
  <si>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</si>
  <si>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</si>
  <si>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</si>
  <si>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</si>
  <si>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</si>
  <si>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</si>
  <si>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</si>
  <si>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</si>
  <si>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</si>
  <si>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</si>
  <si>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</si>
  <si>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</si>
  <si>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</si>
  <si>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</si>
  <si>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</si>
  <si>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</si>
  <si>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</si>
  <si>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</si>
  <si>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</si>
  <si>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</si>
  <si>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</si>
  <si>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</si>
  <si>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</si>
  <si>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</si>
  <si>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</si>
  <si>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</si>
  <si>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</si>
  <si>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</si>
  <si>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</si>
  <si>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</si>
  <si>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</si>
  <si>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</si>
  <si>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</si>
  <si>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</si>
  <si>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</si>
  <si>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</si>
  <si>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</si>
  <si>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</si>
  <si>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</si>
  <si>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</si>
  <si>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</si>
  <si>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</si>
  <si>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</si>
  <si>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</si>
  <si>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</si>
  <si>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</si>
  <si>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</si>
  <si>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</si>
  <si>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</si>
  <si>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</si>
  <si>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</si>
  <si>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</si>
  <si>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</si>
  <si>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</si>
  <si>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</si>
  <si>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</si>
  <si>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</si>
  <si>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</si>
  <si>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</si>
  <si>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</si>
  <si>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</si>
  <si>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</si>
  <si>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</si>
  <si>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</si>
  <si>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</si>
  <si>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</si>
  <si>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</si>
  <si>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</si>
  <si>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</si>
  <si>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</si>
  <si>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</si>
  <si>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</si>
  <si>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</si>
  <si>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</si>
  <si>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</si>
  <si>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</si>
  <si>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</si>
  <si>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</si>
  <si>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</si>
  <si>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</si>
  <si>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</si>
  <si>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</si>
  <si>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</si>
  <si>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</si>
  <si>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</si>
  <si>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</si>
  <si>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</si>
  <si>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</si>
  <si>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</si>
  <si>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</si>
  <si>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</si>
  <si>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</si>
  <si>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</si>
  <si>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</si>
  <si>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</si>
  <si>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</si>
  <si>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</si>
  <si>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</si>
  <si>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</si>
  <si>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</si>
  <si>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</si>
  <si>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</si>
  <si>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</si>
  <si>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</si>
  <si>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</si>
  <si>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</si>
  <si>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</si>
  <si>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</si>
  <si>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</si>
  <si>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</si>
  <si>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</si>
  <si>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</si>
  <si>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</si>
  <si>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</si>
  <si>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</si>
  <si>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</si>
  <si>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</si>
  <si>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</si>
  <si>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</si>
  <si>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</si>
  <si>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</si>
  <si>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</si>
  <si>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</si>
  <si>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</si>
  <si>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</si>
  <si>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</si>
  <si>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</si>
  <si>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</si>
  <si>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</si>
  <si>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</si>
  <si>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</si>
  <si>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</si>
  <si>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</si>
  <si>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</si>
  <si>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</si>
  <si>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</si>
  <si>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</si>
  <si>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</si>
  <si>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</si>
  <si>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</si>
  <si>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</si>
  <si>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</si>
  <si>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</si>
  <si>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</si>
  <si>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</si>
  <si>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</si>
  <si>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</si>
  <si>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</si>
  <si>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</si>
  <si>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</si>
  <si>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</si>
  <si>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</si>
  <si>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</si>
  <si>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</si>
  <si>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</si>
  <si>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</si>
  <si>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</si>
  <si>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</si>
  <si>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</si>
  <si>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</si>
  <si>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</si>
  <si>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</si>
  <si>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</si>
  <si>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</si>
  <si>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</si>
  <si>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</si>
  <si>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</si>
  <si>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</si>
  <si>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</si>
  <si>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</si>
  <si>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</si>
  <si>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</si>
  <si>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</si>
  <si>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</si>
  <si>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</si>
  <si>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</si>
  <si>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</si>
  <si>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</si>
  <si>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</si>
  <si>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</si>
  <si>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</si>
  <si>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</si>
  <si>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</si>
  <si>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</si>
  <si>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</si>
  <si>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</si>
  <si>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</si>
  <si>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</si>
  <si>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</si>
  <si>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</si>
  <si>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</si>
  <si>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</si>
  <si>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</si>
  <si>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</si>
  <si>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</si>
  <si>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</si>
  <si>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</si>
  <si>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</si>
  <si>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</si>
  <si>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</si>
  <si>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</si>
  <si>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</si>
  <si>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</si>
  <si>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</si>
  <si>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</si>
  <si>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</si>
  <si>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</si>
  <si>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</si>
  <si>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</si>
  <si>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</si>
  <si>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</si>
  <si>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</si>
  <si>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</si>
  <si>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</si>
  <si>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</si>
  <si>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</si>
  <si>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</si>
  <si>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</si>
  <si>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</si>
  <si>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</si>
  <si>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</si>
  <si>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</si>
  <si>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</si>
  <si>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</si>
  <si>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</si>
  <si>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</si>
  <si>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</si>
  <si>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</si>
  <si>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</si>
  <si>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</si>
  <si>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</si>
  <si>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</si>
  <si>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</si>
  <si>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</si>
  <si>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</si>
  <si>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</si>
  <si>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</si>
  <si>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</si>
  <si>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</si>
  <si>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</si>
  <si>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</si>
  <si>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</si>
  <si>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</si>
  <si>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</si>
  <si>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</si>
  <si>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</si>
  <si>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</si>
  <si>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</si>
  <si>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</si>
  <si>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</si>
  <si>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</si>
  <si>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</si>
  <si>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</si>
  <si>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</si>
  <si>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</si>
  <si>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</si>
  <si>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</si>
  <si>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</si>
  <si>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</si>
  <si>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</si>
  <si>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</si>
  <si>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</si>
  <si>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</si>
  <si>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</si>
  <si>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</si>
  <si>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</si>
  <si>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</si>
  <si>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</si>
  <si>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</si>
  <si>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</si>
  <si>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</si>
  <si>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</si>
  <si>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</si>
  <si>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</si>
  <si>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</si>
  <si>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</si>
  <si>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</si>
  <si>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</si>
  <si>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</si>
  <si>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</si>
  <si>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</si>
  <si>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</si>
  <si>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</si>
  <si>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</si>
  <si>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</si>
  <si>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</si>
  <si>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</si>
  <si>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</si>
  <si>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</si>
  <si>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</si>
  <si>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</si>
  <si>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</si>
  <si>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</si>
  <si>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</si>
  <si>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</si>
  <si>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</si>
  <si>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</si>
  <si>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</si>
  <si>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</si>
  <si>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</si>
  <si>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</si>
  <si>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</si>
  <si>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</si>
  <si>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</si>
  <si>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</si>
  <si>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</si>
  <si>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</si>
  <si>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</si>
  <si>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</si>
  <si>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</si>
  <si>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</si>
  <si>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</si>
  <si>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</si>
  <si>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</si>
  <si>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</si>
  <si>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</si>
  <si>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</si>
  <si>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</si>
  <si>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</si>
  <si>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</si>
  <si>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</si>
  <si>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</si>
  <si>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</si>
  <si>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</si>
  <si>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</si>
  <si>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</si>
  <si>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</si>
  <si>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</si>
  <si>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预备费</t>
  </si>
  <si>
    <t xml:space="preserve">  其他支出</t>
  </si>
  <si>
    <t xml:space="preserve">    年初预留</t>
  </si>
  <si>
    <t xml:space="preserve">  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</si>
  <si>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</si>
  <si>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</si>
  <si>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</si>
  <si>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</si>
  <si>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</si>
  <si>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</si>
  <si>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地方政府一般债务发行费用支出</t>
  </si>
  <si>
    <t>支出总计</t>
  </si>
  <si>
    <t>表三</t>
  </si>
  <si>
    <t>2023年一般公共预算收支平衡表</t>
  </si>
  <si>
    <t>收入</t>
  </si>
  <si>
    <t>支出</t>
  </si>
  <si>
    <t>本级收入合计</t>
  </si>
  <si>
    <t>本级支出合计</t>
  </si>
  <si>
    <t>转移性收入</t>
  </si>
  <si>
    <t>转移性支出</t>
  </si>
  <si>
    <t xml:space="preserve">  上级补助收入</t>
  </si>
  <si>
    <t xml:space="preserve">  上解上级支出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</si>
  <si>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</si>
  <si>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</si>
  <si>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</si>
  <si>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</si>
  <si>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</si>
  <si>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</si>
  <si>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</si>
  <si>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</si>
  <si>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</si>
  <si>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</si>
  <si>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</si>
  <si>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</si>
  <si>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</si>
  <si>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</si>
  <si>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</si>
  <si>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</si>
  <si>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</si>
  <si>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</si>
  <si>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</si>
  <si>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</si>
  <si>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</si>
  <si>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</si>
  <si>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</si>
  <si>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</si>
  <si>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</si>
  <si>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</si>
  <si>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</si>
  <si>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</si>
  <si>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</si>
  <si>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</si>
  <si>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</si>
  <si>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</si>
  <si>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</si>
  <si>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</si>
  <si>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</si>
  <si>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</si>
  <si>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</si>
  <si>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</si>
  <si>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</si>
  <si>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</si>
  <si>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</si>
  <si>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</si>
  <si>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</si>
  <si>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</si>
  <si>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</si>
  <si>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</si>
  <si>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</si>
  <si>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</si>
  <si>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</si>
  <si>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</si>
  <si>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</si>
  <si>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</si>
  <si>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</si>
  <si>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</si>
  <si>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</si>
  <si>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</si>
  <si>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</si>
  <si>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</si>
  <si>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</si>
  <si>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</si>
  <si>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</si>
  <si>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</si>
  <si>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</si>
  <si>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</si>
  <si>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</si>
  <si>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</si>
  <si>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</si>
  <si>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下级上解收入</t>
  </si>
  <si>
    <t xml:space="preserve">    体制上解收入</t>
  </si>
  <si>
    <t xml:space="preserve">    专项上解收入</t>
  </si>
  <si>
    <t xml:space="preserve">  待偿债置换一般债券上年结余</t>
  </si>
  <si>
    <t xml:space="preserve">  上年结余收入</t>
  </si>
  <si>
    <t xml:space="preserve">  调入资金</t>
  </si>
  <si>
    <t xml:space="preserve">  补助下级支出</t>
  </si>
  <si>
    <t xml:space="preserve">    从政府性基金预算调入</t>
  </si>
  <si>
    <t xml:space="preserve">  调出资金</t>
  </si>
  <si>
    <t xml:space="preserve">    从国有资本经营预算调入</t>
  </si>
  <si>
    <t xml:space="preserve">  安排预算稳定调节基金</t>
  </si>
  <si>
    <t xml:space="preserve">    从其他资金调入</t>
  </si>
  <si>
    <t xml:space="preserve">  补充预算周转金</t>
  </si>
  <si>
    <t xml:space="preserve">  地方政府一般债务收入</t>
  </si>
  <si>
    <t xml:space="preserve">  地方政府一般债务还本支出</t>
  </si>
  <si>
    <t xml:space="preserve">  地方政府一般债务转贷收入</t>
  </si>
  <si>
    <t xml:space="preserve">  地方政府一般债务转贷支出</t>
  </si>
  <si>
    <t xml:space="preserve">  区域间转移性收入</t>
  </si>
  <si>
    <t xml:space="preserve">  区域间转移性支出</t>
  </si>
  <si>
    <t xml:space="preserve">    接受其他地区援助收入</t>
  </si>
  <si>
    <t xml:space="preserve">    援助其他地区支出</t>
  </si>
  <si>
    <t xml:space="preserve">    生态保护补偿转移性收入</t>
  </si>
  <si>
    <t xml:space="preserve">    生态保护补偿转移性支出</t>
  </si>
  <si>
    <t xml:space="preserve">    土地指标调剂转移性收入</t>
  </si>
  <si>
    <t xml:space="preserve">    土地指标调剂转移性支出</t>
  </si>
  <si>
    <t xml:space="preserve">    其他转移性收入</t>
  </si>
  <si>
    <t xml:space="preserve">    其他转移性支出</t>
  </si>
  <si>
    <t xml:space="preserve">  动用预算稳定调节基金</t>
  </si>
  <si>
    <t xml:space="preserve">  计划单列市上解省支出</t>
  </si>
  <si>
    <t xml:space="preserve">  省补助计划单列市收入</t>
  </si>
  <si>
    <t xml:space="preserve">  省补助计划单列市支出</t>
  </si>
  <si>
    <t xml:space="preserve">  计划单列市上解省收入</t>
  </si>
  <si>
    <t xml:space="preserve">  年终结余</t>
  </si>
  <si>
    <t>表四</t>
  </si>
  <si>
    <t>2023年一般公共预算支出资金来源表</t>
  </si>
  <si>
    <t>合计</t>
  </si>
  <si>
    <t>财力安排</t>
  </si>
  <si>
    <t>专项转移支付收入安排</t>
  </si>
  <si>
    <t>动用上年结余安排</t>
  </si>
  <si>
    <t>调入资金</t>
  </si>
  <si>
    <t>政府债务资金</t>
  </si>
  <si>
    <t>其他资金</t>
  </si>
  <si>
    <t>验证列</t>
  </si>
  <si>
    <t>验证行</t>
  </si>
  <si>
    <t>表五</t>
  </si>
  <si>
    <t>2023年一般公共预算支出经济分类表</t>
  </si>
  <si>
    <t>单位:万元</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</si>
  <si>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</si>
  <si>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</si>
  <si>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</si>
  <si>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</si>
  <si>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</si>
  <si>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</si>
  <si>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</si>
  <si>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</si>
  <si>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</si>
  <si>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</si>
  <si>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</si>
  <si>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</si>
  <si>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</si>
  <si>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预备费及预留</t>
  </si>
  <si>
    <t>其他支出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</si>
  <si>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</si>
  <si>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</si>
  <si>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</si>
  <si>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</si>
  <si>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</si>
  <si>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</si>
  <si>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</si>
  <si>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</si>
  <si>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</si>
  <si>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</si>
  <si>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</si>
  <si>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</si>
  <si>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</si>
  <si>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</si>
  <si>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</si>
  <si>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</si>
  <si>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</si>
  <si>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</si>
  <si>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</si>
  <si>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</si>
  <si>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</si>
  <si>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</si>
  <si>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债务付息支出</t>
  </si>
  <si>
    <t>债务发行费用支出</t>
  </si>
  <si>
    <t>表六之一</t>
  </si>
  <si>
    <t>2023年地市县一般公共预算收支表</t>
  </si>
  <si>
    <t>地    区</t>
  </si>
  <si>
    <t>收       入</t>
  </si>
  <si>
    <t>收入合计</t>
  </si>
  <si>
    <t>税　　　　收　　　　收　　　　入</t>
  </si>
  <si>
    <t>非  税  收  入</t>
  </si>
  <si>
    <t>小计</t>
  </si>
  <si>
    <t>增值税</t>
  </si>
  <si>
    <t>企业_x000D_
所得税</t>
  </si>
  <si>
    <t>企业
所得税退税</t>
  </si>
  <si>
    <t>个人_x000D_
所得税</t>
  </si>
  <si>
    <t>资源税</t>
  </si>
  <si>
    <t>城市维护_x000D_
建设税</t>
  </si>
  <si>
    <t>房产税</t>
  </si>
  <si>
    <t>印花税</t>
  </si>
  <si>
    <t>城镇土地使用税</t>
  </si>
  <si>
    <t>土地增值税</t>
  </si>
  <si>
    <t>车船税</t>
  </si>
  <si>
    <t>耕地_x000D_
占用税</t>
  </si>
  <si>
    <t>契税</t>
  </si>
  <si>
    <t>烟叶税</t>
  </si>
  <si>
    <t>环境保护税</t>
  </si>
  <si>
    <t>其他各项_x000D_税收收入</t>
  </si>
  <si>
    <t>专项_x000D_
收入</t>
  </si>
  <si>
    <t>行政事_x000D_
业性收_x000D_
费收入</t>
  </si>
  <si>
    <t>罚没_x000D_
收入</t>
  </si>
  <si>
    <t>国有资本_x000D_经营收入</t>
  </si>
  <si>
    <t>国有资源_x000D_
（资产）有_x000D_
偿使用收入</t>
  </si>
  <si>
    <t>捐赠
收入</t>
  </si>
  <si>
    <t>政府住房基金收入</t>
  </si>
  <si>
    <t>其他_x000D_
收入</t>
  </si>
  <si>
    <t>甘肃省</t>
  </si>
  <si>
    <t xml:space="preserve">  甘肃省本级</t>
  </si>
  <si>
    <t xml:space="preserve">  甘肃省地市合计</t>
  </si>
  <si>
    <t xml:space="preserve">    兰州市</t>
  </si>
  <si>
    <t xml:space="preserve">      兰州市本级</t>
  </si>
  <si>
    <t xml:space="preserve">      兰州市区县合计</t>
  </si>
  <si>
    <t xml:space="preserve">        永登县</t>
  </si>
  <si>
    <t xml:space="preserve">        榆中县</t>
  </si>
  <si>
    <t xml:space="preserve">        皋兰县</t>
  </si>
  <si>
    <t xml:space="preserve">        城关区</t>
  </si>
  <si>
    <t xml:space="preserve">        七里河区</t>
  </si>
  <si>
    <t xml:space="preserve">        西固区</t>
  </si>
  <si>
    <t xml:space="preserve">        安宁区</t>
  </si>
  <si>
    <t xml:space="preserve">        红古区</t>
  </si>
  <si>
    <t xml:space="preserve">        兰州新区</t>
  </si>
  <si>
    <t xml:space="preserve">    嘉峪关市</t>
  </si>
  <si>
    <t xml:space="preserve">      嘉峪关市本级</t>
  </si>
  <si>
    <t xml:space="preserve">    金昌市</t>
  </si>
  <si>
    <t xml:space="preserve">      金昌市本级</t>
  </si>
  <si>
    <t xml:space="preserve">      金昌市区县合计</t>
  </si>
  <si>
    <t xml:space="preserve">        永昌县</t>
  </si>
  <si>
    <t xml:space="preserve">        金川区</t>
  </si>
  <si>
    <t xml:space="preserve">    白银市</t>
  </si>
  <si>
    <t xml:space="preserve">      白银市本级</t>
  </si>
  <si>
    <t xml:space="preserve">      白银市区县合计</t>
  </si>
  <si>
    <t xml:space="preserve">        景泰县</t>
  </si>
  <si>
    <t xml:space="preserve">        靖远县</t>
  </si>
  <si>
    <t xml:space="preserve">        会宁县</t>
  </si>
  <si>
    <t xml:space="preserve">        平川区</t>
  </si>
  <si>
    <t xml:space="preserve">        白银区</t>
  </si>
  <si>
    <t xml:space="preserve">    天水市</t>
  </si>
  <si>
    <t xml:space="preserve">      天水市本级</t>
  </si>
  <si>
    <t xml:space="preserve">      天水市区县合计</t>
  </si>
  <si>
    <t xml:space="preserve">        清水县</t>
  </si>
  <si>
    <t xml:space="preserve">        秦安县</t>
  </si>
  <si>
    <t xml:space="preserve">        甘谷县</t>
  </si>
  <si>
    <t xml:space="preserve">        武山县</t>
  </si>
  <si>
    <t xml:space="preserve">        张家川回族自治县</t>
  </si>
  <si>
    <t xml:space="preserve">        秦州区</t>
  </si>
  <si>
    <t xml:space="preserve">        麦积区</t>
  </si>
  <si>
    <t xml:space="preserve">    酒泉市</t>
  </si>
  <si>
    <t xml:space="preserve">      酒泉市本级</t>
  </si>
  <si>
    <t xml:space="preserve">      酒泉市区县合计</t>
  </si>
  <si>
    <t xml:space="preserve">        肃州区</t>
  </si>
  <si>
    <t xml:space="preserve">        玉门市</t>
  </si>
  <si>
    <t xml:space="preserve">        金塔县</t>
  </si>
  <si>
    <t xml:space="preserve">        瓜州县</t>
  </si>
  <si>
    <t xml:space="preserve">        敦煌市</t>
  </si>
  <si>
    <t xml:space="preserve">        肃北蒙古族自治县</t>
  </si>
  <si>
    <t xml:space="preserve">        阿克塞哈萨克族自治县</t>
  </si>
  <si>
    <t xml:space="preserve">    张掖市</t>
  </si>
  <si>
    <t xml:space="preserve">      张掖市本级</t>
  </si>
  <si>
    <t xml:space="preserve">      张掖市区县合计</t>
  </si>
  <si>
    <t xml:space="preserve">        山丹县</t>
  </si>
  <si>
    <t xml:space="preserve">        民乐县</t>
  </si>
  <si>
    <t xml:space="preserve">        甘州区</t>
  </si>
  <si>
    <t xml:space="preserve">        临泽县</t>
  </si>
  <si>
    <t xml:space="preserve">        高台县</t>
  </si>
  <si>
    <t xml:space="preserve">        肃南裕固族自治县</t>
  </si>
  <si>
    <t xml:space="preserve">    武威市</t>
  </si>
  <si>
    <t xml:space="preserve">      武威市本级</t>
  </si>
  <si>
    <t xml:space="preserve">      武威市区县合计</t>
  </si>
  <si>
    <t xml:space="preserve">        民勤县</t>
  </si>
  <si>
    <t xml:space="preserve">        古浪县</t>
  </si>
  <si>
    <t xml:space="preserve">        天祝藏族自治县</t>
  </si>
  <si>
    <t xml:space="preserve">        凉州区</t>
  </si>
  <si>
    <t xml:space="preserve">    定西市</t>
  </si>
  <si>
    <t xml:space="preserve">      定西市本级</t>
  </si>
  <si>
    <t xml:space="preserve">      定西市区县合计</t>
  </si>
  <si>
    <t xml:space="preserve">        安定区</t>
  </si>
  <si>
    <t xml:space="preserve">        通渭县</t>
  </si>
  <si>
    <t xml:space="preserve">        陇西县</t>
  </si>
  <si>
    <t xml:space="preserve">        渭源县</t>
  </si>
  <si>
    <t xml:space="preserve">        临洮县</t>
  </si>
  <si>
    <t xml:space="preserve">        漳县</t>
  </si>
  <si>
    <t xml:space="preserve">        岷县</t>
  </si>
  <si>
    <t xml:space="preserve">    陇南市</t>
  </si>
  <si>
    <t xml:space="preserve">      陇南市本级</t>
  </si>
  <si>
    <t xml:space="preserve">      陇南市区县合计</t>
  </si>
  <si>
    <t xml:space="preserve">        成县</t>
  </si>
  <si>
    <t xml:space="preserve">        文县</t>
  </si>
  <si>
    <t xml:space="preserve">        康县</t>
  </si>
  <si>
    <t xml:space="preserve">        宕昌县</t>
  </si>
  <si>
    <t xml:space="preserve">        西和县</t>
  </si>
  <si>
    <t xml:space="preserve">        礼县</t>
  </si>
  <si>
    <t xml:space="preserve">        徽县</t>
  </si>
  <si>
    <t xml:space="preserve">        两当县</t>
  </si>
  <si>
    <t xml:space="preserve">        武都区</t>
  </si>
  <si>
    <t xml:space="preserve">    平凉市</t>
  </si>
  <si>
    <t xml:space="preserve">      平凉市本级</t>
  </si>
  <si>
    <t xml:space="preserve">      平凉市区县合计</t>
  </si>
  <si>
    <t xml:space="preserve">        泾川县</t>
  </si>
  <si>
    <t xml:space="preserve">        灵台县</t>
  </si>
  <si>
    <t xml:space="preserve">        崇信县</t>
  </si>
  <si>
    <t xml:space="preserve">        华亭市</t>
  </si>
  <si>
    <t xml:space="preserve">        庄浪县</t>
  </si>
  <si>
    <t xml:space="preserve">        静宁县</t>
  </si>
  <si>
    <t xml:space="preserve">        崆峒区</t>
  </si>
  <si>
    <t xml:space="preserve">    庆阳市</t>
  </si>
  <si>
    <t xml:space="preserve">      庆阳市本级</t>
  </si>
  <si>
    <t xml:space="preserve">      庆阳市区县合计</t>
  </si>
  <si>
    <t xml:space="preserve">        庆城县</t>
  </si>
  <si>
    <t xml:space="preserve">        镇原县</t>
  </si>
  <si>
    <t xml:space="preserve">        宁县</t>
  </si>
  <si>
    <t xml:space="preserve">        正宁县</t>
  </si>
  <si>
    <t xml:space="preserve">        合水县</t>
  </si>
  <si>
    <t xml:space="preserve">        华池县</t>
  </si>
  <si>
    <t xml:space="preserve">        环县</t>
  </si>
  <si>
    <t xml:space="preserve">        西峰区</t>
  </si>
  <si>
    <t xml:space="preserve">    临夏回族自治州</t>
  </si>
  <si>
    <t xml:space="preserve">      临夏州本级</t>
  </si>
  <si>
    <t xml:space="preserve">      临夏州区县合计</t>
  </si>
  <si>
    <t xml:space="preserve">        临夏市</t>
  </si>
  <si>
    <t xml:space="preserve">        临夏县</t>
  </si>
  <si>
    <t xml:space="preserve">        积石山保安族东乡族撒拉族自治县</t>
  </si>
  <si>
    <t xml:space="preserve">        永靖县</t>
  </si>
  <si>
    <t xml:space="preserve">        和政县</t>
  </si>
  <si>
    <t xml:space="preserve">        康乐县</t>
  </si>
  <si>
    <t xml:space="preserve">        广河县</t>
  </si>
  <si>
    <t xml:space="preserve">        东乡族自治县</t>
  </si>
  <si>
    <t xml:space="preserve">    甘南藏族自治州</t>
  </si>
  <si>
    <t xml:space="preserve">      甘南州本级</t>
  </si>
  <si>
    <t xml:space="preserve">      甘南州区县合计</t>
  </si>
  <si>
    <t xml:space="preserve">        夏河县</t>
  </si>
  <si>
    <t xml:space="preserve">        临潭县</t>
  </si>
  <si>
    <t xml:space="preserve">        卓尼县</t>
  </si>
  <si>
    <t xml:space="preserve">        舟曲县</t>
  </si>
  <si>
    <t xml:space="preserve">        迭部县</t>
  </si>
  <si>
    <t xml:space="preserve">        碌曲县</t>
  </si>
  <si>
    <t xml:space="preserve">        玛曲县</t>
  </si>
  <si>
    <t xml:space="preserve">        合作市</t>
  </si>
  <si>
    <t>表六之二</t>
  </si>
  <si>
    <t>支            出</t>
  </si>
  <si>
    <t>支出
合计</t>
  </si>
  <si>
    <t>公共
安全支出</t>
  </si>
  <si>
    <t>科学
技术支出</t>
  </si>
  <si>
    <t>交通
运输支出</t>
  </si>
  <si>
    <t>其他
支出</t>
  </si>
  <si>
    <t>表七之一</t>
  </si>
  <si>
    <t>2023年省对下一般公共预算转移支付预算表</t>
  </si>
  <si>
    <t>转移支付合计</t>
  </si>
  <si>
    <t>一般性转移支付</t>
  </si>
  <si>
    <t>一般性转移支付小计</t>
  </si>
  <si>
    <t>体制补助收入</t>
  </si>
  <si>
    <t>均衡性转移支付收入</t>
  </si>
  <si>
    <t>县级基本财力保障机制奖补资金收入</t>
  </si>
  <si>
    <t>结算补助收入</t>
  </si>
  <si>
    <t>资源枯竭城市转移支付补助收入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</si>
  <si>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</si>
  <si>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</si>
  <si>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</si>
  <si>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</si>
  <si>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</si>
  <si>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</si>
  <si>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</si>
  <si>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</si>
  <si>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</si>
  <si>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</si>
  <si>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</si>
  <si>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</si>
  <si>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</si>
  <si>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</si>
  <si>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</si>
  <si>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</si>
  <si>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</si>
  <si>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</si>
  <si>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</si>
  <si>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</si>
  <si>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</si>
  <si>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</si>
  <si>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</si>
  <si>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</si>
  <si>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</si>
  <si>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</si>
  <si>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</si>
  <si>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</si>
  <si>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其他一般性转移支付收入</t>
  </si>
  <si>
    <t>省上提前下达一般性转移支付原则上市县必须全部编入年初预算，以全市合计数做验证</t>
  </si>
  <si>
    <t xml:space="preserve">  兰州市</t>
  </si>
  <si>
    <t xml:space="preserve">    兰州市本级</t>
  </si>
  <si>
    <t xml:space="preserve">    城关区</t>
  </si>
  <si>
    <t xml:space="preserve">    七里河区</t>
  </si>
  <si>
    <t xml:space="preserve">    西固区</t>
  </si>
  <si>
    <t xml:space="preserve">    安宁区</t>
  </si>
  <si>
    <t xml:space="preserve">    红古区</t>
  </si>
  <si>
    <t xml:space="preserve">    永登县</t>
  </si>
  <si>
    <t xml:space="preserve">    皋兰县</t>
  </si>
  <si>
    <t xml:space="preserve">    榆中县</t>
  </si>
  <si>
    <t xml:space="preserve">    兰州新区</t>
  </si>
  <si>
    <t xml:space="preserve">  嘉峪关市</t>
  </si>
  <si>
    <t xml:space="preserve">  金昌市</t>
  </si>
  <si>
    <t xml:space="preserve">    金昌市本级</t>
  </si>
  <si>
    <t xml:space="preserve">    金川区</t>
  </si>
  <si>
    <t xml:space="preserve">    永昌县</t>
  </si>
  <si>
    <t xml:space="preserve">  白银市</t>
  </si>
  <si>
    <t xml:space="preserve">    白银市本级</t>
  </si>
  <si>
    <t xml:space="preserve">    白银区</t>
  </si>
  <si>
    <t xml:space="preserve">    平川区</t>
  </si>
  <si>
    <t xml:space="preserve">    靖远县</t>
  </si>
  <si>
    <t xml:space="preserve">    会宁县</t>
  </si>
  <si>
    <t xml:space="preserve">    景泰县</t>
  </si>
  <si>
    <t xml:space="preserve">  天水市</t>
  </si>
  <si>
    <t xml:space="preserve">    天水市本级</t>
  </si>
  <si>
    <t xml:space="preserve">    秦州区</t>
  </si>
  <si>
    <t xml:space="preserve">    麦积区</t>
  </si>
  <si>
    <t xml:space="preserve">    清水县</t>
  </si>
  <si>
    <t xml:space="preserve">    秦安县</t>
  </si>
  <si>
    <t xml:space="preserve">    甘谷县</t>
  </si>
  <si>
    <t xml:space="preserve">    武山县</t>
  </si>
  <si>
    <t xml:space="preserve">    张家川回族自治县</t>
  </si>
  <si>
    <t xml:space="preserve">  武威市</t>
  </si>
  <si>
    <t xml:space="preserve">    武威市本级</t>
  </si>
  <si>
    <t xml:space="preserve">    凉州区</t>
  </si>
  <si>
    <t xml:space="preserve">    民勤县</t>
  </si>
  <si>
    <t xml:space="preserve">    古浪县</t>
  </si>
  <si>
    <t xml:space="preserve">    天祝藏族自治县</t>
  </si>
  <si>
    <t xml:space="preserve">  张掖市</t>
  </si>
  <si>
    <t xml:space="preserve">    张掖市本级</t>
  </si>
  <si>
    <t xml:space="preserve">    甘州区</t>
  </si>
  <si>
    <t xml:space="preserve">    肃南裕固族自治县</t>
  </si>
  <si>
    <t xml:space="preserve">    民乐县</t>
  </si>
  <si>
    <t xml:space="preserve">    临泽县</t>
  </si>
  <si>
    <t xml:space="preserve">    高台县</t>
  </si>
  <si>
    <t xml:space="preserve">    山丹县</t>
  </si>
  <si>
    <t xml:space="preserve">  平凉市</t>
  </si>
  <si>
    <t xml:space="preserve">    平凉市本级</t>
  </si>
  <si>
    <t xml:space="preserve">    崆峒区</t>
  </si>
  <si>
    <t xml:space="preserve">    泾川县</t>
  </si>
  <si>
    <t xml:space="preserve">    灵台县</t>
  </si>
  <si>
    <t xml:space="preserve">    崇信县</t>
  </si>
  <si>
    <t xml:space="preserve">    华亭市</t>
  </si>
  <si>
    <t xml:space="preserve">    庄浪县</t>
  </si>
  <si>
    <t xml:space="preserve">    静宁县</t>
  </si>
  <si>
    <t xml:space="preserve">  酒泉市</t>
  </si>
  <si>
    <t xml:space="preserve">    酒泉市本级</t>
  </si>
  <si>
    <t xml:space="preserve">    肃州区</t>
  </si>
  <si>
    <t xml:space="preserve">    金塔县</t>
  </si>
  <si>
    <t xml:space="preserve">    瓜州县</t>
  </si>
  <si>
    <t xml:space="preserve">    肃北蒙古族自治县</t>
  </si>
  <si>
    <t xml:space="preserve">    阿克塞哈萨克族自治县</t>
  </si>
  <si>
    <t xml:space="preserve">    玉门市</t>
  </si>
  <si>
    <t xml:space="preserve">    敦煌市</t>
  </si>
  <si>
    <t xml:space="preserve">  庆阳市</t>
  </si>
  <si>
    <t xml:space="preserve">    庆阳市本级</t>
  </si>
  <si>
    <t xml:space="preserve">    西峰区</t>
  </si>
  <si>
    <t xml:space="preserve">    庆城县</t>
  </si>
  <si>
    <t xml:space="preserve">    环县</t>
  </si>
  <si>
    <t xml:space="preserve">    华池县</t>
  </si>
  <si>
    <t xml:space="preserve">    合水县</t>
  </si>
  <si>
    <t xml:space="preserve">    正宁县</t>
  </si>
  <si>
    <t xml:space="preserve">    宁县</t>
  </si>
  <si>
    <t xml:space="preserve">    镇原县</t>
  </si>
  <si>
    <t xml:space="preserve">  定西市</t>
  </si>
  <si>
    <t xml:space="preserve">    定西市本级</t>
  </si>
  <si>
    <t xml:space="preserve">    安定区</t>
  </si>
  <si>
    <t xml:space="preserve">    通渭县</t>
  </si>
  <si>
    <t xml:space="preserve">    陇西县</t>
  </si>
  <si>
    <t xml:space="preserve">    渭源县</t>
  </si>
  <si>
    <t xml:space="preserve">    临洮县</t>
  </si>
  <si>
    <t xml:space="preserve">    漳县</t>
  </si>
  <si>
    <t xml:space="preserve">    岷县</t>
  </si>
  <si>
    <t xml:space="preserve">  陇南市</t>
  </si>
  <si>
    <t xml:space="preserve">    陇南地区本级</t>
  </si>
  <si>
    <t xml:space="preserve">    武都区</t>
  </si>
  <si>
    <t xml:space="preserve">    成县</t>
  </si>
  <si>
    <t xml:space="preserve">    文县</t>
  </si>
  <si>
    <t xml:space="preserve">    宕昌县</t>
  </si>
  <si>
    <t xml:space="preserve">    康县</t>
  </si>
  <si>
    <t xml:space="preserve">    西和县</t>
  </si>
  <si>
    <t xml:space="preserve">    礼县</t>
  </si>
  <si>
    <t xml:space="preserve">    徽县</t>
  </si>
  <si>
    <t xml:space="preserve">    两当县</t>
  </si>
  <si>
    <t xml:space="preserve">  临夏回族自治州</t>
  </si>
  <si>
    <t xml:space="preserve">    临夏州本级</t>
  </si>
  <si>
    <t xml:space="preserve">    临夏市</t>
  </si>
  <si>
    <t xml:space="preserve">    临夏县</t>
  </si>
  <si>
    <t xml:space="preserve">    康乐县</t>
  </si>
  <si>
    <t xml:space="preserve">    永靖县</t>
  </si>
  <si>
    <t xml:space="preserve">    广河县</t>
  </si>
  <si>
    <t xml:space="preserve">    和政县</t>
  </si>
  <si>
    <t xml:space="preserve">    东乡族自治县</t>
  </si>
  <si>
    <t xml:space="preserve">    积石山保安族东乡族撒拉族自治县</t>
  </si>
  <si>
    <t xml:space="preserve">  甘南藏族自治州</t>
  </si>
  <si>
    <t xml:space="preserve">    甘南州本级</t>
  </si>
  <si>
    <t xml:space="preserve">    合作市</t>
  </si>
  <si>
    <t xml:space="preserve">    临潭县</t>
  </si>
  <si>
    <t xml:space="preserve">    卓尼县</t>
  </si>
  <si>
    <t xml:space="preserve">    舟曲县</t>
  </si>
  <si>
    <t xml:space="preserve">    迭部县</t>
  </si>
  <si>
    <t xml:space="preserve">    玛曲县</t>
  </si>
  <si>
    <t xml:space="preserve">    碌曲县</t>
  </si>
  <si>
    <t xml:space="preserve">    夏河县</t>
  </si>
  <si>
    <t>表七之二</t>
  </si>
  <si>
    <t>地区</t>
  </si>
  <si>
    <t>专项转移支付</t>
  </si>
  <si>
    <t>专项转移支付小计</t>
  </si>
  <si>
    <t>一般公共服务</t>
  </si>
  <si>
    <t>外交</t>
  </si>
  <si>
    <t>国防</t>
  </si>
  <si>
    <t>公共
安全</t>
  </si>
  <si>
    <t>教育</t>
  </si>
  <si>
    <t>科学
技术</t>
  </si>
  <si>
    <t>文化旅游体育与传媒</t>
  </si>
  <si>
    <t>社会保障和就业</t>
  </si>
  <si>
    <t>卫生
健康</t>
  </si>
  <si>
    <t>节能
环保</t>
  </si>
  <si>
    <t>城乡
社区</t>
  </si>
  <si>
    <t>农林水</t>
  </si>
  <si>
    <t>交通
运输</t>
  </si>
  <si>
    <t>资源勘探信息等</t>
  </si>
  <si>
    <t>商业服务业等</t>
  </si>
  <si>
    <t>金融</t>
  </si>
  <si>
    <t>自然资源海洋气象</t>
  </si>
  <si>
    <t>住房
保障</t>
  </si>
  <si>
    <t>粮油物资储备</t>
  </si>
  <si>
    <t>灾害防治及应急管理</t>
  </si>
  <si>
    <t>其他专项转移支付</t>
  </si>
  <si>
    <t>验证列，省上提前下达的专项转移支付原则上市县必须全部编入年初预算，以全市合计数做验证</t>
  </si>
  <si>
    <t>提前下达专项转移支付</t>
  </si>
  <si>
    <t>表八</t>
  </si>
  <si>
    <t>2023年一般公共预算支出“三公”经费预算表</t>
  </si>
  <si>
    <t>项目名称</t>
  </si>
  <si>
    <t>因公出国（境）费</t>
  </si>
  <si>
    <t>公务用车购置及运行费</t>
  </si>
  <si>
    <t>公务用车购置费</t>
  </si>
  <si>
    <t>公务用车运行费</t>
  </si>
  <si>
    <t>公务接待费</t>
  </si>
  <si>
    <t>表九</t>
  </si>
  <si>
    <t>2023年政府性基金预算收支表</t>
  </si>
  <si>
    <t xml:space="preserve">  一、农网还贷资金收入</t>
  </si>
  <si>
    <t>一、文化旅游体育与传媒支出</t>
  </si>
  <si>
    <t xml:space="preserve">  二、海南省高等级公路车辆通行附加费收入</t>
  </si>
  <si>
    <t xml:space="preserve">    国家电影事业发展专项资金安排的支出</t>
  </si>
  <si>
    <t xml:space="preserve">  三、国家电影事业发展专项资金收入</t>
  </si>
  <si>
    <t xml:space="preserve">      资助国产影片放映</t>
  </si>
  <si>
    <t xml:space="preserve">  四、国有土地收益基金收入</t>
  </si>
  <si>
    <t xml:space="preserve">      资助影院建设</t>
  </si>
  <si>
    <t xml:space="preserve">  五、农业土地开发资金收入</t>
  </si>
  <si>
    <t xml:space="preserve">      资助少数民族语电影译制</t>
  </si>
  <si>
    <t xml:space="preserve">  六、国有土地使用权出让收入</t>
  </si>
  <si>
    <t xml:space="preserve">      购买农村电影公益性放映版权服务</t>
  </si>
  <si>
    <t xml:space="preserve">    土地出让价款收入</t>
  </si>
  <si>
    <t xml:space="preserve">      其他国家电影事业发展专项资金支出</t>
  </si>
  <si>
    <t xml:space="preserve">    补缴的土地价款</t>
  </si>
  <si>
    <t xml:space="preserve">    旅游发展基金支出</t>
  </si>
  <si>
    <t xml:space="preserve">    划拨土地收入</t>
  </si>
  <si>
    <t xml:space="preserve">      宣传促销</t>
  </si>
  <si>
    <t xml:space="preserve">    缴纳新增建设用地土地有偿使用费</t>
  </si>
  <si>
    <t xml:space="preserve">      行业规划</t>
  </si>
  <si>
    <t xml:space="preserve">    其他土地出让收入</t>
  </si>
  <si>
    <t xml:space="preserve">      旅游事业补助</t>
  </si>
  <si>
    <t xml:space="preserve">  七、大中型水库库区基金收入</t>
  </si>
  <si>
    <t xml:space="preserve">      地方旅游开发项目补助</t>
  </si>
  <si>
    <t xml:space="preserve">  八、彩票公益金收入</t>
  </si>
  <si>
    <t xml:space="preserve">      其他旅游发展基金支出 </t>
  </si>
  <si>
    <t xml:space="preserve">    福利彩票公益金收入</t>
  </si>
  <si>
    <t xml:space="preserve">    国家电影事业发展专项资金对应专项债务收入安排的支出</t>
  </si>
  <si>
    <t xml:space="preserve">    体育彩票公益金收入</t>
  </si>
  <si>
    <t xml:space="preserve">      资助城市影院</t>
  </si>
  <si>
    <t xml:space="preserve">  九、城市基础设施配套费收入</t>
  </si>
  <si>
    <t xml:space="preserve">      其他国家电影事业发展专项资金对应专项债务收入支出</t>
  </si>
  <si>
    <t xml:space="preserve">  十、小型水库移民扶助基金收入</t>
  </si>
  <si>
    <t>二、社会保障和就业支出</t>
  </si>
  <si>
    <t xml:space="preserve">  十一、国家重大水利工程建设基金收入</t>
  </si>
  <si>
    <t xml:space="preserve">    大中型水库移民后期扶持基金支出</t>
  </si>
  <si>
    <t xml:space="preserve">  十二、车辆通行费</t>
  </si>
  <si>
    <t xml:space="preserve">      移民补助</t>
  </si>
  <si>
    <t xml:space="preserve">  十三、污水处理费收入</t>
  </si>
  <si>
    <t xml:space="preserve">      基础设施建设和经济发展</t>
  </si>
  <si>
    <t xml:space="preserve">  十四、彩票发行机构和彩票销售机构的业务费用</t>
  </si>
  <si>
    <t xml:space="preserve">      其他大中型水库移民后期扶持基金支出</t>
  </si>
  <si>
    <t xml:space="preserve">    福利彩票销售机构的业务费用</t>
  </si>
  <si>
    <t xml:space="preserve">    小型水库移民扶助基金安排的支出</t>
  </si>
  <si>
    <t xml:space="preserve">    体育彩票销售机构的业务费用</t>
  </si>
  <si>
    <t xml:space="preserve">    彩票兑奖周转金</t>
  </si>
  <si>
    <t xml:space="preserve">    彩票发行销售风险基金</t>
  </si>
  <si>
    <t xml:space="preserve">      其他小型水库移民扶助基金支出</t>
  </si>
  <si>
    <t xml:space="preserve">    彩票市场调控资金收入</t>
  </si>
  <si>
    <t xml:space="preserve">    小型水库移民扶助基金对应专项债务收入安排的支出</t>
  </si>
  <si>
    <t xml:space="preserve">  十五、其他政府性基金收入</t>
  </si>
  <si>
    <t xml:space="preserve">  十六、专项债务对应项目专项收入</t>
  </si>
  <si>
    <t xml:space="preserve">      其他小型水库移民扶助基金对应专项债务收入安排的支出</t>
  </si>
  <si>
    <t xml:space="preserve">    海南省高等级公路车辆通行附加费专项债务对应项目专项收入</t>
  </si>
  <si>
    <t>三、节能环保支出</t>
  </si>
  <si>
    <t xml:space="preserve">    国家电影事业发展专项资金专项债务对应项目专项收入</t>
  </si>
  <si>
    <t xml:space="preserve">    可再生能源电价附加收入安排的支出</t>
  </si>
  <si>
    <t xml:space="preserve">    国有土地使用权出让金专项债务对应项目专项收入</t>
  </si>
  <si>
    <t xml:space="preserve">      风力发电补助</t>
  </si>
  <si>
    <t xml:space="preserve">      土地储备专项债券对应项目专项收入</t>
  </si>
  <si>
    <t xml:space="preserve">      太阳能发电补助</t>
  </si>
  <si>
    <t xml:space="preserve">      棚户区改造专项债券对应项目专项收入</t>
  </si>
  <si>
    <t xml:space="preserve">      生物质能发电补助</t>
  </si>
  <si>
    <t xml:space="preserve">      其他国有土地使用权出让金专项债务对应项目专项收入</t>
  </si>
  <si>
    <t xml:space="preserve">      其他可再生能源电价附加收入安排的支出</t>
  </si>
  <si>
    <t xml:space="preserve">    农业土地开发资金专项债务对应项目专项收入</t>
  </si>
  <si>
    <t xml:space="preserve">    废弃电器电子产品处理基金支出</t>
  </si>
  <si>
    <t xml:space="preserve">    大中型水库库区基金专项债务对应项目专项收入</t>
  </si>
  <si>
    <t xml:space="preserve">      回收处理费用补贴</t>
  </si>
  <si>
    <t xml:space="preserve">    城市基础设施配套费专项债务对应项目专项收入</t>
  </si>
  <si>
    <t xml:space="preserve">      信息系统建设</t>
  </si>
  <si>
    <t xml:space="preserve">    小型水库移民扶助基金专项债务对应项目专项收入</t>
  </si>
  <si>
    <t xml:space="preserve">      基金征管经费</t>
  </si>
  <si>
    <t xml:space="preserve">    国家重大水利工程建设基金专项债务对应项目专项收入</t>
  </si>
  <si>
    <t xml:space="preserve">      其他废弃电器电子产品处理基金支出</t>
  </si>
  <si>
    <t xml:space="preserve">    车辆通行费专项债务对应项目专项收入</t>
  </si>
  <si>
    <t>四、城乡社区支出</t>
  </si>
  <si>
    <t xml:space="preserve">      政府收费公路专项债务对应项目专项收入</t>
  </si>
  <si>
    <t xml:space="preserve">    国有土地使用权出让收入安排的支出</t>
  </si>
  <si>
    <t xml:space="preserve">      其他车辆通行费专项债务对应项目专项收入</t>
  </si>
  <si>
    <t xml:space="preserve">      征地和拆迁补偿支出</t>
  </si>
  <si>
    <t xml:space="preserve">    污水处理费专项债务对应项目专项收入</t>
  </si>
  <si>
    <t xml:space="preserve">      土地开发支出</t>
  </si>
  <si>
    <t xml:space="preserve">    其他政府性基金专项债务对应项目专项收入</t>
  </si>
  <si>
    <t xml:space="preserve">      城市建设支出</t>
  </si>
  <si>
    <t xml:space="preserve">      其他地方自行试点项目收益专项债券对应项目专项收入</t>
  </si>
  <si>
    <t xml:space="preserve">      农村基础设施建设支出</t>
  </si>
  <si>
    <t xml:space="preserve">      其他政府性基金专项债务对应项目专项收入</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</si>
  <si>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</si>
  <si>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</si>
  <si>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</si>
  <si>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</si>
  <si>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</si>
  <si>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</si>
  <si>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</si>
  <si>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</si>
  <si>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</si>
  <si>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</si>
  <si>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</si>
  <si>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</si>
  <si>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</si>
  <si>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</si>
  <si>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</si>
  <si>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</si>
  <si>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</si>
  <si>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</si>
  <si>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</si>
  <si>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</si>
  <si>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</si>
  <si>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</si>
  <si>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</si>
  <si>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</si>
  <si>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</si>
  <si>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</si>
  <si>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</si>
  <si>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</si>
  <si>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</si>
  <si>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</si>
  <si>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</si>
  <si>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</si>
  <si>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</si>
  <si>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</si>
  <si>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</si>
  <si>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</si>
  <si>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</si>
  <si>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</si>
  <si>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</si>
  <si>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</si>
  <si>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</si>
  <si>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</si>
  <si>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</si>
  <si>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</si>
  <si>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</si>
  <si>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</si>
  <si>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</si>
  <si>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</si>
  <si>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</si>
  <si>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</si>
  <si>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</si>
  <si>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</si>
  <si>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</si>
  <si>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</si>
  <si>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</si>
  <si>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</si>
  <si>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</si>
  <si>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</si>
  <si>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</si>
  <si>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</si>
  <si>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</si>
  <si>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</si>
  <si>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</si>
  <si>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</si>
  <si>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</si>
  <si>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</si>
  <si>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</si>
  <si>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</si>
  <si>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</si>
  <si>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</si>
  <si>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</si>
  <si>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</si>
  <si>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</si>
  <si>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</si>
  <si>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</si>
  <si>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</si>
  <si>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</si>
  <si>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</si>
  <si>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</si>
  <si>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</si>
  <si>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</si>
  <si>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</si>
  <si>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</si>
  <si>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</si>
  <si>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</si>
  <si>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</si>
  <si>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</si>
  <si>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</si>
  <si>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</si>
  <si>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</si>
  <si>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</si>
  <si>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</si>
  <si>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</si>
  <si>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</si>
  <si>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</si>
  <si>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</si>
  <si>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</si>
  <si>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</si>
  <si>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</si>
  <si>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</si>
  <si>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</si>
  <si>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</si>
  <si>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</si>
  <si>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</si>
  <si>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</si>
  <si>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</si>
  <si>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</si>
  <si>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</si>
  <si>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</si>
  <si>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用于巩固脱贫攻坚成果衔接乡村振兴的彩票公益金支出</t>
  </si>
  <si>
    <t xml:space="preserve">      用于法律援助的彩票公益金支出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</si>
  <si>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</si>
  <si>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</si>
  <si>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</si>
  <si>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</si>
  <si>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</si>
  <si>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</si>
  <si>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</si>
  <si>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</si>
  <si>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</si>
  <si>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</si>
  <si>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</si>
  <si>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</si>
  <si>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</si>
  <si>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</si>
  <si>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</si>
  <si>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</si>
  <si>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</si>
  <si>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</si>
  <si>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</si>
  <si>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</si>
  <si>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</si>
  <si>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</si>
  <si>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</si>
  <si>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</si>
  <si>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</si>
  <si>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</si>
  <si>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</si>
  <si>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</si>
  <si>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</si>
  <si>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</si>
  <si>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</si>
  <si>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</si>
  <si>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</si>
  <si>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</si>
  <si>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</si>
  <si>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</si>
  <si>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</si>
  <si>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</si>
  <si>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</si>
  <si>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</si>
  <si>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</si>
  <si>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</si>
  <si>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</si>
  <si>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</si>
  <si>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</si>
  <si>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</si>
  <si>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</si>
  <si>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</si>
  <si>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</si>
  <si>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</si>
  <si>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</si>
  <si>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</si>
  <si>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支出合计</t>
  </si>
  <si>
    <t xml:space="preserve">  转移性收入</t>
  </si>
  <si>
    <t xml:space="preserve">  转移性支出</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</si>
  <si>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</si>
  <si>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</si>
  <si>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</si>
  <si>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</si>
  <si>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</si>
  <si>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</si>
  <si>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</si>
  <si>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年终结余（转）</t>
  </si>
  <si>
    <t xml:space="preserve">  债务收入</t>
  </si>
  <si>
    <t xml:space="preserve">  债务支出</t>
  </si>
  <si>
    <t xml:space="preserve">    地方政府专项债务收入</t>
  </si>
  <si>
    <t xml:space="preserve">    地方政府专项债务还本支出</t>
  </si>
  <si>
    <t xml:space="preserve">    地方政府专项债务转贷收入</t>
  </si>
  <si>
    <t xml:space="preserve">    地方政府专项债务转贷支出</t>
  </si>
  <si>
    <t>表十</t>
  </si>
  <si>
    <t>2023年政府性基金预算支出资金来源表</t>
  </si>
  <si>
    <t>当年预算收入安排</t>
  </si>
  <si>
    <t>转移支付收入安排</t>
  </si>
  <si>
    <t>上年结余</t>
  </si>
  <si>
    <t xml:space="preserve">   国家电影事业发展专项资金安排的支出</t>
  </si>
  <si>
    <t xml:space="preserve">   旅游发展基金支出</t>
  </si>
  <si>
    <t xml:space="preserve">   国家电影事业发展专项资金对应专项债务收入安排的支出</t>
  </si>
  <si>
    <t xml:space="preserve">    污水处理费安排的支出</t>
  </si>
  <si>
    <t xml:space="preserve">    大中型水库库区基金对应专项债务收入安排的支出</t>
  </si>
  <si>
    <t xml:space="preserve">    国家重大水利工程建设基金对应专项债务收入安排的支出</t>
  </si>
  <si>
    <t xml:space="preserve">表十一 </t>
  </si>
  <si>
    <t>2023年国有资本经营预算收支表</t>
  </si>
  <si>
    <t>收          入</t>
  </si>
  <si>
    <t>支          出</t>
  </si>
  <si>
    <t>项        目</t>
  </si>
  <si>
    <t>行次</t>
  </si>
  <si>
    <t>执行数</t>
  </si>
  <si>
    <t>省本级</t>
  </si>
  <si>
    <t>地市级及以下</t>
  </si>
  <si>
    <t>栏次</t>
  </si>
  <si>
    <t>1</t>
  </si>
  <si>
    <t>2</t>
  </si>
  <si>
    <t>3</t>
  </si>
  <si>
    <t>4</t>
  </si>
  <si>
    <t>5</t>
  </si>
  <si>
    <t>6</t>
  </si>
  <si>
    <t>一、利润收入</t>
  </si>
  <si>
    <t>一、解决历史遗留问题及改革成本支出</t>
  </si>
  <si>
    <t>11</t>
  </si>
  <si>
    <t>二、股利、股息收入</t>
  </si>
  <si>
    <t>二、国有企业资本金注入</t>
  </si>
  <si>
    <t>12</t>
  </si>
  <si>
    <t>三、产权转让收入</t>
  </si>
  <si>
    <t>三、国有企业政策性补贴</t>
  </si>
  <si>
    <t>13</t>
  </si>
  <si>
    <t>四、清算收入</t>
  </si>
  <si>
    <t>四、其他国有资本经营预算支出</t>
  </si>
  <si>
    <t>14</t>
  </si>
  <si>
    <t>五、其他国有资本经营预算收入</t>
  </si>
  <si>
    <t>本年收入合计</t>
  </si>
  <si>
    <t>本年支出合计</t>
  </si>
  <si>
    <t>15</t>
  </si>
  <si>
    <t>国有资本经营预算转移支付收入</t>
  </si>
  <si>
    <t>7</t>
  </si>
  <si>
    <t>国有资本经营预算转移支付支出</t>
  </si>
  <si>
    <t>16</t>
  </si>
  <si>
    <t>国有资本经营预算上解收入</t>
  </si>
  <si>
    <t>8</t>
  </si>
  <si>
    <t>国有资本经营预算上解支出</t>
  </si>
  <si>
    <t>17</t>
  </si>
  <si>
    <t>国有资本经营预算上年结余收入</t>
  </si>
  <si>
    <t>9</t>
  </si>
  <si>
    <t>国有资本经营预算调出资金</t>
  </si>
  <si>
    <t>18</t>
  </si>
  <si>
    <t>国有资本经营预算年终结余</t>
  </si>
  <si>
    <t>19</t>
  </si>
  <si>
    <t>收 入 总 计</t>
  </si>
  <si>
    <t>10</t>
  </si>
  <si>
    <t>支 出 总 计</t>
  </si>
  <si>
    <t>20</t>
  </si>
  <si>
    <t>表十二</t>
  </si>
  <si>
    <t>2023年国有资本经营预算收入表</t>
  </si>
  <si>
    <t>科目编码</t>
  </si>
  <si>
    <t>科目名称/企业</t>
  </si>
  <si>
    <t>2022年执行数</t>
  </si>
  <si>
    <t>2023年预算数</t>
  </si>
  <si>
    <t>预算数为执行数的%</t>
  </si>
  <si>
    <t>1030601</t>
  </si>
  <si>
    <t/>
  </si>
  <si>
    <t>1030602</t>
  </si>
  <si>
    <t>1030603</t>
  </si>
  <si>
    <t>1030604</t>
  </si>
  <si>
    <t>1030698</t>
  </si>
  <si>
    <t>注：以上科目以2023年政府收支科目为准。</t>
  </si>
  <si>
    <t>表十三</t>
  </si>
  <si>
    <t>2023年国有资本经营预算支出表</t>
  </si>
  <si>
    <t>科目名称</t>
  </si>
  <si>
    <t>资本性支出</t>
  </si>
  <si>
    <t xml:space="preserve">费用性支出 </t>
  </si>
  <si>
    <t xml:space="preserve">一、国有资本经营预算支出 </t>
  </si>
  <si>
    <t>表十四</t>
  </si>
  <si>
    <t>2023年国有资本经营预算基础信息表</t>
  </si>
  <si>
    <t>项   目</t>
  </si>
  <si>
    <t>一、实施范围</t>
  </si>
  <si>
    <t>预算单位户数</t>
  </si>
  <si>
    <t>国有及国有控、参股企业户数（法人企业）</t>
  </si>
  <si>
    <t xml:space="preserve">    其中：纳入预算实施范围企业户数（法人企业）</t>
  </si>
  <si>
    <t>是否包括金融企业</t>
  </si>
  <si>
    <t>否</t>
  </si>
  <si>
    <t>是否包括文化企业</t>
  </si>
  <si>
    <t>是否包括部门所属企业</t>
  </si>
  <si>
    <t>是</t>
  </si>
  <si>
    <t>是否包括事业单位出资企业</t>
  </si>
  <si>
    <t>二、主要财务指标</t>
  </si>
  <si>
    <t>（一）国有及国有控、参股企业</t>
  </si>
  <si>
    <t>资产总额合计</t>
  </si>
  <si>
    <t>负债总额合计</t>
  </si>
  <si>
    <t>所有者权益合计</t>
  </si>
  <si>
    <t>利润总额合计</t>
  </si>
  <si>
    <t>净利润合计</t>
  </si>
  <si>
    <t>归属于母公司所有者净利润合计</t>
  </si>
  <si>
    <t>（二）纳入预算实施范围企业</t>
  </si>
  <si>
    <t>21</t>
  </si>
  <si>
    <t>22</t>
  </si>
  <si>
    <t>23</t>
  </si>
  <si>
    <t>三、国有资本收益情况</t>
  </si>
  <si>
    <t>24</t>
  </si>
  <si>
    <t>比例类型（单一比例/分类比例）</t>
  </si>
  <si>
    <t>25</t>
  </si>
  <si>
    <t>单一</t>
  </si>
  <si>
    <t>比例数值</t>
  </si>
  <si>
    <t>26</t>
  </si>
  <si>
    <t>15%</t>
  </si>
  <si>
    <t>四、编报情况</t>
  </si>
  <si>
    <t>27</t>
  </si>
  <si>
    <t>上报级次（人大/政府）</t>
  </si>
  <si>
    <t>28</t>
  </si>
  <si>
    <t>人大</t>
  </si>
  <si>
    <t>上报起始年</t>
  </si>
  <si>
    <t>29</t>
  </si>
  <si>
    <t>2018</t>
  </si>
  <si>
    <t>注：以上项目以2023年政府收支分类科目为准。</t>
  </si>
  <si>
    <t>表2科目</t>
  </si>
  <si>
    <t>表2金额</t>
  </si>
  <si>
    <t>结转科目</t>
  </si>
  <si>
    <t>结转金额</t>
  </si>
  <si>
    <t>表5经济分类科目</t>
  </si>
  <si>
    <t>表5金额</t>
  </si>
  <si>
    <t xml:space="preserve">表5 </t>
  </si>
  <si>
    <t>2010101</t>
  </si>
  <si>
    <t>502</t>
  </si>
  <si>
    <t>2080501</t>
  </si>
  <si>
    <t>201</t>
  </si>
  <si>
    <t>501</t>
  </si>
  <si>
    <t>509</t>
  </si>
  <si>
    <t>505</t>
  </si>
  <si>
    <t>2010201</t>
  </si>
  <si>
    <t>2210201</t>
  </si>
  <si>
    <t>2010301</t>
  </si>
  <si>
    <t>503</t>
  </si>
  <si>
    <t>2010302</t>
  </si>
  <si>
    <t>504</t>
  </si>
  <si>
    <t>2010306</t>
  </si>
  <si>
    <t>2080801</t>
  </si>
  <si>
    <t>2010308</t>
  </si>
  <si>
    <t>599</t>
  </si>
  <si>
    <t>2010601</t>
  </si>
  <si>
    <t>2010399</t>
  </si>
  <si>
    <t>2010401</t>
  </si>
  <si>
    <t>2010501</t>
  </si>
  <si>
    <t>2010503</t>
  </si>
  <si>
    <t>2010599</t>
  </si>
  <si>
    <t>2010508</t>
  </si>
  <si>
    <t>2010504</t>
  </si>
  <si>
    <t>2010507</t>
  </si>
  <si>
    <t>2010899</t>
  </si>
  <si>
    <t>2010801</t>
  </si>
  <si>
    <t>2010607</t>
  </si>
  <si>
    <t>2010608</t>
  </si>
  <si>
    <t>2010699</t>
  </si>
  <si>
    <t>2011101</t>
  </si>
  <si>
    <t>2010799</t>
  </si>
  <si>
    <t>2080505</t>
  </si>
  <si>
    <t>2012601</t>
  </si>
  <si>
    <t>2012699</t>
  </si>
  <si>
    <t>2013101</t>
  </si>
  <si>
    <t>2011301</t>
  </si>
  <si>
    <t>2013301</t>
  </si>
  <si>
    <t>507</t>
  </si>
  <si>
    <t>2011308</t>
  </si>
  <si>
    <t>2012301</t>
  </si>
  <si>
    <t>2012399</t>
  </si>
  <si>
    <t>2013799</t>
  </si>
  <si>
    <t>2013399</t>
  </si>
  <si>
    <t>2012801</t>
  </si>
  <si>
    <t>2013602</t>
  </si>
  <si>
    <t>2012901</t>
  </si>
  <si>
    <t>2013201</t>
  </si>
  <si>
    <t>2130152</t>
  </si>
  <si>
    <t>2013102</t>
  </si>
  <si>
    <t>2013299</t>
  </si>
  <si>
    <t>2013404</t>
  </si>
  <si>
    <t>2013801</t>
  </si>
  <si>
    <t>2013401</t>
  </si>
  <si>
    <t>2013804</t>
  </si>
  <si>
    <t>2013805</t>
  </si>
  <si>
    <t>2013812</t>
  </si>
  <si>
    <t>2013899</t>
  </si>
  <si>
    <t>2019999</t>
  </si>
  <si>
    <t>2012999</t>
  </si>
  <si>
    <t>2040199</t>
  </si>
  <si>
    <t>204</t>
  </si>
  <si>
    <t>2040201</t>
  </si>
  <si>
    <t>2040601</t>
  </si>
  <si>
    <t>2040604</t>
  </si>
  <si>
    <t>2040299</t>
  </si>
  <si>
    <t>2040607</t>
  </si>
  <si>
    <t>2040612</t>
  </si>
  <si>
    <t>2050101</t>
  </si>
  <si>
    <t>205</t>
  </si>
  <si>
    <t>2050199</t>
  </si>
  <si>
    <t>2050201</t>
  </si>
  <si>
    <t>2050202</t>
  </si>
  <si>
    <t>2050203</t>
  </si>
  <si>
    <t>2050204</t>
  </si>
  <si>
    <t>506</t>
  </si>
  <si>
    <t>2040699</t>
  </si>
  <si>
    <t>511</t>
  </si>
  <si>
    <t>2050299</t>
  </si>
  <si>
    <t>2050301</t>
  </si>
  <si>
    <t>2050302</t>
  </si>
  <si>
    <t>2050502</t>
  </si>
  <si>
    <t>2050802</t>
  </si>
  <si>
    <t>2060101</t>
  </si>
  <si>
    <t>206</t>
  </si>
  <si>
    <t>2060199</t>
  </si>
  <si>
    <t>2060701</t>
  </si>
  <si>
    <t>2070101</t>
  </si>
  <si>
    <t>207</t>
  </si>
  <si>
    <t>2070104</t>
  </si>
  <si>
    <t>2070109</t>
  </si>
  <si>
    <t>2070111</t>
  </si>
  <si>
    <t>2070114</t>
  </si>
  <si>
    <t>2080502</t>
  </si>
  <si>
    <t>2070199</t>
  </si>
  <si>
    <t>2070204</t>
  </si>
  <si>
    <t>2070205</t>
  </si>
  <si>
    <t>2070307</t>
  </si>
  <si>
    <t>2070801</t>
  </si>
  <si>
    <t>2080101</t>
  </si>
  <si>
    <t>208</t>
  </si>
  <si>
    <t>2080106</t>
  </si>
  <si>
    <t>2080109</t>
  </si>
  <si>
    <t>2080199</t>
  </si>
  <si>
    <t>2080201</t>
  </si>
  <si>
    <t>2080207</t>
  </si>
  <si>
    <t>2080299</t>
  </si>
  <si>
    <t>2080503</t>
  </si>
  <si>
    <t>2080506</t>
  </si>
  <si>
    <t>2080508</t>
  </si>
  <si>
    <t>2080805</t>
  </si>
  <si>
    <t>2080808</t>
  </si>
  <si>
    <t>2080901</t>
  </si>
  <si>
    <t>2080902</t>
  </si>
  <si>
    <t>2080905</t>
  </si>
  <si>
    <t>2080999</t>
  </si>
  <si>
    <t>2081001</t>
  </si>
  <si>
    <t>2081002</t>
  </si>
  <si>
    <t>2081004</t>
  </si>
  <si>
    <t>2081101</t>
  </si>
  <si>
    <t>2081104</t>
  </si>
  <si>
    <t>2081107</t>
  </si>
  <si>
    <t>2081199</t>
  </si>
  <si>
    <t>2081901</t>
  </si>
  <si>
    <t>2081902</t>
  </si>
  <si>
    <t>2082001</t>
  </si>
  <si>
    <t>2082101</t>
  </si>
  <si>
    <t>2082102</t>
  </si>
  <si>
    <t>2082601</t>
  </si>
  <si>
    <t>510</t>
  </si>
  <si>
    <t>2082602</t>
  </si>
  <si>
    <t>2082801</t>
  </si>
  <si>
    <t>2082804</t>
  </si>
  <si>
    <t>2089999</t>
  </si>
  <si>
    <t>2100101</t>
  </si>
  <si>
    <t>210</t>
  </si>
  <si>
    <t>2100199</t>
  </si>
  <si>
    <t>2100301</t>
  </si>
  <si>
    <t>2059999</t>
  </si>
  <si>
    <t>2100302</t>
  </si>
  <si>
    <t>2100399</t>
  </si>
  <si>
    <t>2100401</t>
  </si>
  <si>
    <t>2100403</t>
  </si>
  <si>
    <t>2100409</t>
  </si>
  <si>
    <t>2100601</t>
  </si>
  <si>
    <t>2100717</t>
  </si>
  <si>
    <t>2101101</t>
  </si>
  <si>
    <t>2101102</t>
  </si>
  <si>
    <t>2101103</t>
  </si>
  <si>
    <t>2101202</t>
  </si>
  <si>
    <t>2101301</t>
  </si>
  <si>
    <t>2109999</t>
  </si>
  <si>
    <t>2110101</t>
  </si>
  <si>
    <t>211</t>
  </si>
  <si>
    <t>2110199</t>
  </si>
  <si>
    <t>2110402</t>
  </si>
  <si>
    <t>2120101</t>
  </si>
  <si>
    <t>212</t>
  </si>
  <si>
    <t>2120104</t>
  </si>
  <si>
    <t>2120107</t>
  </si>
  <si>
    <t>2120109</t>
  </si>
  <si>
    <t>2120199</t>
  </si>
  <si>
    <t>2120201</t>
  </si>
  <si>
    <t>2120303</t>
  </si>
  <si>
    <t>2120399</t>
  </si>
  <si>
    <t>2120501</t>
  </si>
  <si>
    <t>2120601</t>
  </si>
  <si>
    <t>2130101</t>
  </si>
  <si>
    <t>213</t>
  </si>
  <si>
    <t>2130104</t>
  </si>
  <si>
    <t>2050999</t>
  </si>
  <si>
    <t>2130105</t>
  </si>
  <si>
    <t>2130111</t>
  </si>
  <si>
    <t>2130201</t>
  </si>
  <si>
    <t>2130206</t>
  </si>
  <si>
    <t>2130207</t>
  </si>
  <si>
    <t>2130211</t>
  </si>
  <si>
    <t>2130212</t>
  </si>
  <si>
    <t>2130213</t>
  </si>
  <si>
    <t>2130299</t>
  </si>
  <si>
    <t>508</t>
  </si>
  <si>
    <t>2130301</t>
  </si>
  <si>
    <t>2130305</t>
  </si>
  <si>
    <t>2130311</t>
  </si>
  <si>
    <t>2130399</t>
  </si>
  <si>
    <t>2130502</t>
  </si>
  <si>
    <t>2130599</t>
  </si>
  <si>
    <t>2130705</t>
  </si>
  <si>
    <t>2140101</t>
  </si>
  <si>
    <t>214</t>
  </si>
  <si>
    <t>2140104</t>
  </si>
  <si>
    <t>2140106</t>
  </si>
  <si>
    <t>2149999</t>
  </si>
  <si>
    <t>2150201</t>
  </si>
  <si>
    <t>2210302</t>
  </si>
  <si>
    <t>215</t>
  </si>
  <si>
    <t>2150299</t>
  </si>
  <si>
    <t>2150501</t>
  </si>
  <si>
    <t>2160201</t>
  </si>
  <si>
    <t>216</t>
  </si>
  <si>
    <t>2200101</t>
  </si>
  <si>
    <t>220</t>
  </si>
  <si>
    <t>2200501</t>
  </si>
  <si>
    <t>2210106</t>
  </si>
  <si>
    <t>221</t>
  </si>
  <si>
    <t>2210203</t>
  </si>
  <si>
    <t>2220101</t>
  </si>
  <si>
    <t>222</t>
  </si>
  <si>
    <t>2240101</t>
  </si>
  <si>
    <t>224</t>
  </si>
  <si>
    <t>2240104</t>
  </si>
  <si>
    <t>2240106</t>
  </si>
  <si>
    <t>2240108</t>
  </si>
  <si>
    <t>2240199</t>
  </si>
  <si>
    <t>2240204</t>
  </si>
  <si>
    <t>2240299</t>
  </si>
  <si>
    <t>2240405</t>
  </si>
  <si>
    <t>2240501</t>
  </si>
  <si>
    <t>2299999</t>
  </si>
  <si>
    <t>229</t>
  </si>
  <si>
    <t>2320301</t>
  </si>
  <si>
    <t>232</t>
  </si>
  <si>
    <t>结转结余</t>
  </si>
  <si>
    <t>结转结</t>
  </si>
  <si>
    <t>514</t>
  </si>
  <si>
    <t>2079902</t>
  </si>
  <si>
    <t>2060902</t>
  </si>
  <si>
    <t>2060799</t>
  </si>
  <si>
    <t>2060702</t>
  </si>
  <si>
    <t>2079999</t>
  </si>
  <si>
    <t>2070305</t>
  </si>
  <si>
    <t>2070308</t>
  </si>
  <si>
    <t>2070399</t>
  </si>
  <si>
    <t>2070899</t>
  </si>
  <si>
    <t>2079903</t>
  </si>
  <si>
    <t>2049999</t>
  </si>
  <si>
    <t>2130199</t>
  </si>
  <si>
    <t>2010199</t>
  </si>
  <si>
    <t>2100410</t>
  </si>
  <si>
    <t>2080799</t>
  </si>
  <si>
    <t>2101599</t>
  </si>
  <si>
    <t>2296002</t>
  </si>
  <si>
    <t>2081006</t>
  </si>
  <si>
    <t>2101601</t>
  </si>
  <si>
    <t>2081105</t>
  </si>
  <si>
    <t>2100408</t>
  </si>
  <si>
    <t>2100799</t>
  </si>
  <si>
    <t>2100201</t>
  </si>
  <si>
    <t>2100206</t>
  </si>
  <si>
    <t>2080904</t>
  </si>
  <si>
    <t>2082501</t>
  </si>
  <si>
    <t>2080899</t>
  </si>
  <si>
    <t>2080903</t>
  </si>
  <si>
    <t>2101401</t>
  </si>
  <si>
    <t>2150702</t>
  </si>
  <si>
    <t>2210105</t>
  </si>
  <si>
    <t>2210103</t>
  </si>
  <si>
    <t>2210108</t>
  </si>
  <si>
    <t>2210107</t>
  </si>
  <si>
    <t>2110302</t>
  </si>
  <si>
    <t>2011399</t>
  </si>
  <si>
    <t>2110401</t>
  </si>
  <si>
    <t>2129999</t>
  </si>
  <si>
    <t>2210399</t>
  </si>
  <si>
    <t>2111301</t>
  </si>
  <si>
    <t>2111103</t>
  </si>
  <si>
    <t>2050399</t>
  </si>
  <si>
    <t>2130153</t>
  </si>
  <si>
    <t>2060404</t>
  </si>
  <si>
    <t>2130108</t>
  </si>
  <si>
    <t>2110301</t>
  </si>
  <si>
    <t>2010408</t>
  </si>
  <si>
    <t>2130316</t>
  </si>
  <si>
    <t>2160202</t>
  </si>
  <si>
    <t>2200106</t>
  </si>
  <si>
    <t>2200199</t>
  </si>
  <si>
    <t>2110605</t>
  </si>
  <si>
    <t>2130205</t>
  </si>
  <si>
    <t>2110699</t>
  </si>
  <si>
    <t>2130209</t>
  </si>
  <si>
    <t>2146804</t>
  </si>
  <si>
    <t>2130217</t>
  </si>
  <si>
    <t>2110602</t>
  </si>
  <si>
    <t>2130234</t>
  </si>
  <si>
    <t>2110405</t>
  </si>
  <si>
    <t>2110501</t>
  </si>
  <si>
    <t>2130227</t>
  </si>
  <si>
    <t>2240602</t>
  </si>
  <si>
    <t>2140601</t>
  </si>
  <si>
    <t>2149901</t>
  </si>
  <si>
    <t>2150101</t>
  </si>
  <si>
    <t>2150599</t>
  </si>
  <si>
    <t>2240109</t>
  </si>
  <si>
    <t>2240507</t>
  </si>
  <si>
    <t>2240703</t>
  </si>
  <si>
    <t>2220499</t>
  </si>
  <si>
    <t>513</t>
  </si>
  <si>
    <t>2220599</t>
  </si>
  <si>
    <t>2220106</t>
  </si>
  <si>
    <t>2160217</t>
  </si>
  <si>
    <t>2179999</t>
  </si>
  <si>
    <t>2130799</t>
  </si>
  <si>
    <t>2130701</t>
  </si>
  <si>
    <t>2139999</t>
  </si>
  <si>
    <t>2130135</t>
  </si>
  <si>
    <t>2160299</t>
  </si>
  <si>
    <t>2130122</t>
  </si>
  <si>
    <t>2130121</t>
  </si>
  <si>
    <t>2130124</t>
  </si>
  <si>
    <t>2130109</t>
  </si>
  <si>
    <t>2130125</t>
  </si>
  <si>
    <t>2130126</t>
  </si>
  <si>
    <t>2130204</t>
  </si>
  <si>
    <t>2130314</t>
  </si>
  <si>
    <t>2130309</t>
  </si>
  <si>
    <t>2130804</t>
  </si>
  <si>
    <t>2130899</t>
  </si>
  <si>
    <t>2170302</t>
  </si>
  <si>
    <t>2130803</t>
  </si>
  <si>
    <t>2220115</t>
  </si>
  <si>
    <t>2169999</t>
  </si>
  <si>
    <t>2080806</t>
  </si>
  <si>
    <t>217</t>
  </si>
  <si>
    <t xml:space="preserve">      用于城乡医疗救助的彩票公益金支出</t>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</si>
</sst>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
    <numFmt numFmtId="178" formatCode="#,##0.00_ "/>
    <numFmt numFmtId="179" formatCode="0.00_ "/>
    <numFmt numFmtId="180" formatCode="0.0_ "/>
  </numFmts>
  <fonts count="31">
    <font>
      <sz val="12"/>
      <name val="宋体"/>
      <charset val="134"/>
    </font>
    <font>
      <b/>
      <sz val="16"/>
      <name val="黑体"/>
      <family val="3"/>
      <charset val="134"/>
    </font>
    <font>
      <sz val="11"/>
      <name val="宋体"/>
      <family val="3"/>
      <charset val="134"/>
      <scheme val="minor"/>
    </font>
    <font>
      <b/>
      <sz val="11"/>
      <name val="宋体"/>
      <family val="3"/>
      <charset val="134"/>
      <scheme val="minor"/>
    </font>
    <font>
      <sz val="12"/>
      <name val="黑体"/>
      <family val="3"/>
      <charset val="134"/>
    </font>
    <font>
      <b/>
      <sz val="18"/>
      <name val="黑体"/>
      <family val="3"/>
      <charset val="134"/>
    </font>
    <font>
      <sz val="11"/>
      <color indexed="8"/>
      <name val="宋体"/>
      <family val="3"/>
      <charset val="134"/>
      <scheme val="minor"/>
    </font>
    <font>
      <sz val="11"/>
      <color theme="1"/>
      <name val="宋体"/>
      <family val="3"/>
      <charset val="134"/>
      <scheme val="minor"/>
    </font>
    <font>
      <b/>
      <sz val="16"/>
      <name val="黑体"/>
      <family val="3"/>
      <charset val="134"/>
    </font>
    <font>
      <sz val="11"/>
      <name val="宋体"/>
      <family val="3"/>
      <charset val="134"/>
      <scheme val="minor"/>
    </font>
    <font>
      <sz val="12"/>
      <name val="黑体"/>
      <family val="3"/>
      <charset val="134"/>
    </font>
    <font>
      <b/>
      <sz val="11"/>
      <color indexed="8"/>
      <name val="宋体"/>
      <family val="3"/>
      <charset val="134"/>
      <scheme val="minor"/>
    </font>
    <font>
      <sz val="11"/>
      <color indexed="8"/>
      <name val="宋体"/>
      <family val="3"/>
      <charset val="134"/>
      <scheme val="minor"/>
    </font>
    <font>
      <b/>
      <sz val="18"/>
      <name val="黑体"/>
      <family val="3"/>
      <charset val="134"/>
    </font>
    <font>
      <b/>
      <sz val="11"/>
      <name val="宋体"/>
      <family val="3"/>
      <charset val="134"/>
    </font>
    <font>
      <sz val="11"/>
      <name val="宋体"/>
      <family val="3"/>
      <charset val="134"/>
    </font>
    <font>
      <b/>
      <sz val="11"/>
      <color indexed="8"/>
      <name val="宋体"/>
      <family val="3"/>
      <charset val="134"/>
    </font>
    <font>
      <sz val="11"/>
      <color indexed="8"/>
      <name val="宋体"/>
      <family val="3"/>
      <charset val="134"/>
    </font>
    <font>
      <sz val="11"/>
      <color rgb="FFFF0000"/>
      <name val="宋体"/>
      <family val="3"/>
      <charset val="134"/>
      <scheme val="minor"/>
    </font>
    <font>
      <b/>
      <sz val="11"/>
      <name val="黑体"/>
      <family val="3"/>
      <charset val="134"/>
    </font>
    <font>
      <b/>
      <sz val="11"/>
      <color rgb="FFFF0000"/>
      <name val="宋体"/>
      <family val="3"/>
      <charset val="134"/>
      <scheme val="minor"/>
    </font>
    <font>
      <b/>
      <sz val="11"/>
      <color theme="1"/>
      <name val="宋体"/>
      <family val="3"/>
      <charset val="134"/>
      <scheme val="minor"/>
    </font>
    <font>
      <sz val="16"/>
      <name val="黑体"/>
      <family val="3"/>
      <charset val="134"/>
    </font>
    <font>
      <sz val="14"/>
      <name val="宋体"/>
      <family val="3"/>
      <charset val="134"/>
    </font>
    <font>
      <b/>
      <sz val="24"/>
      <name val="黑体"/>
      <family val="3"/>
      <charset val="134"/>
    </font>
    <font>
      <sz val="18"/>
      <name val="黑体"/>
      <family val="3"/>
      <charset val="134"/>
    </font>
    <font>
      <sz val="16"/>
      <name val="楷体_GB2312"/>
      <family val="3"/>
      <charset val="134"/>
    </font>
    <font>
      <sz val="48"/>
      <name val="黑体"/>
      <family val="3"/>
      <charset val="134"/>
    </font>
    <font>
      <sz val="22"/>
      <name val="楷体_GB2312"/>
      <family val="3"/>
      <charset val="134"/>
    </font>
    <font>
      <sz val="9"/>
      <name val="宋体"/>
      <family val="3"/>
      <charset val="134"/>
    </font>
    <font>
      <sz val="12"/>
      <name val="宋体"/>
      <family val="3"/>
      <charset val="134"/>
    </font>
  </fonts>
  <fills count="1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0000"/>
        <bgColor indexed="64"/>
      </patternFill>
    </fill>
  </fills>
  <borders count="16">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s>
  <cellStyleXfs count="9">
    <xf numFmtId="0" fontId="0" fillId="0" borderId="0"/>
    <xf numFmtId="9" fontId="30" fillId="0" borderId="0" applyFont="0" applyFill="0" applyBorder="0" applyAlignment="0" applyProtection="0">
      <alignment vertical="center"/>
    </xf>
    <xf numFmtId="0" fontId="30" fillId="0" borderId="0"/>
    <xf numFmtId="0" fontId="30" fillId="0" borderId="0">
      <alignment vertical="center"/>
    </xf>
    <xf numFmtId="0" fontId="29" fillId="0" borderId="0"/>
    <xf numFmtId="0" fontId="30" fillId="0" borderId="0"/>
    <xf numFmtId="0" fontId="30" fillId="0" borderId="0">
      <alignment vertical="center"/>
    </xf>
    <xf numFmtId="0" fontId="30" fillId="0" borderId="0">
      <alignment vertical="center"/>
    </xf>
    <xf numFmtId="0" fontId="30" fillId="0" borderId="0">
      <alignment vertical="center"/>
    </xf>
  </cellStyleXfs>
  <cellXfs count="292">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2" fillId="2" borderId="0" xfId="0" applyFont="1" applyFill="1" applyBorder="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1" xfId="0" applyFont="1" applyFill="1" applyBorder="1" applyAlignment="1">
      <alignment vertical="center"/>
    </xf>
    <xf numFmtId="0" fontId="2" fillId="3" borderId="1" xfId="0" applyFont="1" applyFill="1" applyBorder="1" applyAlignment="1">
      <alignment vertical="center"/>
    </xf>
    <xf numFmtId="176" fontId="2" fillId="2" borderId="1" xfId="0" applyNumberFormat="1" applyFont="1" applyFill="1" applyBorder="1" applyAlignment="1" applyProtection="1">
      <alignment vertical="center"/>
      <protection locked="0"/>
    </xf>
    <xf numFmtId="0" fontId="3" fillId="2" borderId="1" xfId="0" applyFont="1" applyFill="1" applyBorder="1" applyAlignment="1">
      <alignment horizontal="distributed" vertical="center"/>
    </xf>
    <xf numFmtId="0" fontId="2" fillId="2" borderId="0" xfId="0" applyFont="1" applyFill="1" applyBorder="1" applyAlignment="1">
      <alignment horizontal="right" vertical="center"/>
    </xf>
    <xf numFmtId="0" fontId="3" fillId="4" borderId="0" xfId="0" applyFont="1" applyFill="1" applyAlignment="1">
      <alignment vertical="center"/>
    </xf>
    <xf numFmtId="0" fontId="2" fillId="4" borderId="0" xfId="0" applyFont="1" applyFill="1" applyAlignment="1">
      <alignment vertical="center"/>
    </xf>
    <xf numFmtId="0" fontId="0" fillId="0" borderId="2" xfId="0" applyBorder="1"/>
    <xf numFmtId="0" fontId="0" fillId="0" borderId="1" xfId="0" applyBorder="1"/>
    <xf numFmtId="0" fontId="0" fillId="0" borderId="3" xfId="0" applyBorder="1"/>
    <xf numFmtId="0" fontId="0" fillId="5" borderId="0" xfId="0" applyFill="1"/>
    <xf numFmtId="0" fontId="0" fillId="6" borderId="0" xfId="0" applyFill="1"/>
    <xf numFmtId="0" fontId="0" fillId="7" borderId="2" xfId="0" applyFill="1" applyBorder="1"/>
    <xf numFmtId="0" fontId="0" fillId="7" borderId="1" xfId="0" applyFill="1" applyBorder="1"/>
    <xf numFmtId="0" fontId="0" fillId="7" borderId="3" xfId="0" applyFill="1" applyBorder="1"/>
    <xf numFmtId="0" fontId="0" fillId="8" borderId="0" xfId="0" applyFill="1"/>
    <xf numFmtId="0" fontId="6" fillId="0" borderId="2" xfId="0" applyFont="1" applyFill="1" applyBorder="1" applyAlignment="1">
      <alignment vertical="center"/>
    </xf>
    <xf numFmtId="0" fontId="6" fillId="0" borderId="1" xfId="0" applyFont="1" applyFill="1" applyBorder="1" applyAlignment="1">
      <alignment vertical="center"/>
    </xf>
    <xf numFmtId="0" fontId="6" fillId="0" borderId="3" xfId="0" applyFont="1" applyFill="1" applyBorder="1" applyAlignment="1">
      <alignment vertical="center"/>
    </xf>
    <xf numFmtId="0" fontId="0" fillId="9" borderId="0" xfId="0" applyFill="1"/>
    <xf numFmtId="0" fontId="6" fillId="6" borderId="0" xfId="0" applyFont="1" applyFill="1" applyAlignment="1">
      <alignment vertical="center"/>
    </xf>
    <xf numFmtId="0" fontId="0" fillId="4" borderId="2" xfId="0" applyFill="1" applyBorder="1"/>
    <xf numFmtId="0" fontId="7" fillId="0" borderId="3" xfId="0" applyFont="1" applyFill="1" applyBorder="1" applyAlignment="1">
      <alignment vertical="center"/>
    </xf>
    <xf numFmtId="0" fontId="7" fillId="6" borderId="0" xfId="0" applyFont="1" applyFill="1" applyAlignment="1">
      <alignment vertical="center"/>
    </xf>
    <xf numFmtId="0" fontId="8" fillId="2" borderId="0" xfId="0" applyFont="1" applyFill="1" applyBorder="1" applyAlignment="1"/>
    <xf numFmtId="0" fontId="9" fillId="2" borderId="0" xfId="0" applyFont="1" applyFill="1" applyBorder="1" applyAlignment="1"/>
    <xf numFmtId="0" fontId="10" fillId="2" borderId="0" xfId="0" applyFont="1" applyFill="1" applyBorder="1" applyAlignment="1"/>
    <xf numFmtId="0" fontId="11" fillId="2" borderId="1" xfId="0" applyFont="1" applyFill="1" applyBorder="1" applyAlignment="1">
      <alignment horizontal="center" vertical="center"/>
    </xf>
    <xf numFmtId="0" fontId="12" fillId="2" borderId="1" xfId="0" applyFont="1" applyFill="1" applyBorder="1" applyAlignment="1">
      <alignment horizontal="left" vertical="center"/>
    </xf>
    <xf numFmtId="0" fontId="12" fillId="2" borderId="1" xfId="0" applyFont="1" applyFill="1" applyBorder="1" applyAlignment="1">
      <alignment vertical="center"/>
    </xf>
    <xf numFmtId="0" fontId="12" fillId="2" borderId="1" xfId="0" applyFont="1" applyFill="1" applyBorder="1" applyAlignment="1">
      <alignment horizontal="center" vertical="center"/>
    </xf>
    <xf numFmtId="177" fontId="12" fillId="2" borderId="1" xfId="0" applyNumberFormat="1" applyFont="1" applyFill="1" applyBorder="1" applyAlignment="1">
      <alignment horizontal="right" vertical="center"/>
    </xf>
    <xf numFmtId="49" fontId="12" fillId="2" borderId="1" xfId="0" applyNumberFormat="1" applyFont="1" applyFill="1" applyBorder="1" applyAlignment="1">
      <alignment horizontal="right" vertical="center"/>
    </xf>
    <xf numFmtId="0" fontId="12" fillId="2" borderId="1" xfId="0" applyFont="1" applyFill="1" applyBorder="1" applyAlignment="1">
      <alignment horizontal="right" vertical="center"/>
    </xf>
    <xf numFmtId="178" fontId="12" fillId="2" borderId="1" xfId="0" applyNumberFormat="1" applyFont="1" applyFill="1" applyBorder="1" applyAlignment="1">
      <alignment horizontal="right" vertical="center"/>
    </xf>
    <xf numFmtId="0" fontId="11" fillId="2" borderId="1" xfId="0" applyFont="1" applyFill="1" applyBorder="1" applyAlignment="1">
      <alignment horizontal="center" vertical="center" wrapText="1"/>
    </xf>
    <xf numFmtId="178" fontId="12" fillId="3" borderId="1" xfId="0" applyNumberFormat="1" applyFont="1" applyFill="1" applyBorder="1" applyAlignment="1">
      <alignment horizontal="right" vertical="center"/>
    </xf>
    <xf numFmtId="49" fontId="12" fillId="2" borderId="1" xfId="0" applyNumberFormat="1" applyFont="1" applyFill="1" applyBorder="1" applyAlignment="1">
      <alignment horizontal="left" vertical="center"/>
    </xf>
    <xf numFmtId="179" fontId="12" fillId="3" borderId="1" xfId="0" applyNumberFormat="1" applyFont="1" applyFill="1" applyBorder="1" applyAlignment="1">
      <alignment horizontal="right" vertical="center"/>
    </xf>
    <xf numFmtId="0" fontId="12" fillId="2" borderId="1" xfId="0" applyFont="1" applyFill="1" applyBorder="1" applyAlignment="1">
      <alignment horizontal="center" vertical="center" wrapText="1"/>
    </xf>
    <xf numFmtId="0" fontId="9" fillId="2" borderId="0" xfId="0" applyFont="1" applyFill="1" applyBorder="1" applyAlignment="1">
      <alignment wrapText="1"/>
    </xf>
    <xf numFmtId="0" fontId="4" fillId="2" borderId="0" xfId="0" applyFont="1" applyFill="1" applyBorder="1" applyAlignment="1"/>
    <xf numFmtId="0" fontId="12" fillId="3" borderId="1" xfId="0" applyFont="1" applyFill="1" applyBorder="1" applyAlignment="1">
      <alignment horizontal="right" vertical="center"/>
    </xf>
    <xf numFmtId="0" fontId="2" fillId="2" borderId="0" xfId="0" applyFont="1" applyFill="1" applyAlignment="1">
      <alignment vertical="center" wrapText="1"/>
    </xf>
    <xf numFmtId="0" fontId="2" fillId="2" borderId="0" xfId="0" applyFont="1" applyFill="1" applyAlignment="1">
      <alignment horizontal="right" vertical="center" wrapText="1"/>
    </xf>
    <xf numFmtId="3" fontId="2" fillId="2" borderId="1" xfId="0" applyNumberFormat="1" applyFont="1" applyFill="1" applyBorder="1" applyAlignment="1" applyProtection="1">
      <alignment vertical="center"/>
    </xf>
    <xf numFmtId="0" fontId="2" fillId="3" borderId="1" xfId="0" applyFont="1" applyFill="1" applyBorder="1" applyAlignment="1">
      <alignment vertical="center" wrapText="1"/>
    </xf>
    <xf numFmtId="3" fontId="2" fillId="2" borderId="1" xfId="0" applyNumberFormat="1" applyFont="1" applyFill="1" applyBorder="1" applyAlignment="1" applyProtection="1">
      <alignment horizontal="left" vertical="center"/>
    </xf>
    <xf numFmtId="0" fontId="2" fillId="2" borderId="1" xfId="0" applyFont="1" applyFill="1" applyBorder="1" applyAlignment="1">
      <alignment vertical="center" wrapText="1"/>
    </xf>
    <xf numFmtId="0" fontId="2" fillId="2" borderId="1" xfId="8" applyFont="1" applyFill="1" applyBorder="1" applyAlignment="1">
      <alignment vertical="center" wrapText="1"/>
    </xf>
    <xf numFmtId="0" fontId="2" fillId="0" borderId="1" xfId="0" applyFont="1" applyFill="1" applyBorder="1" applyAlignment="1">
      <alignment vertical="center" wrapText="1"/>
    </xf>
    <xf numFmtId="0" fontId="2" fillId="10" borderId="0" xfId="0" applyFont="1" applyFill="1" applyAlignment="1">
      <alignment vertical="center" wrapText="1"/>
    </xf>
    <xf numFmtId="0" fontId="2" fillId="4" borderId="0" xfId="0" applyFont="1" applyFill="1" applyAlignment="1">
      <alignment vertical="center" wrapText="1"/>
    </xf>
    <xf numFmtId="0" fontId="4" fillId="2" borderId="0" xfId="0" applyFont="1" applyFill="1"/>
    <xf numFmtId="0" fontId="14" fillId="2" borderId="1" xfId="8" applyFont="1" applyFill="1" applyBorder="1" applyAlignment="1">
      <alignment horizontal="center" vertical="center" wrapText="1"/>
    </xf>
    <xf numFmtId="3" fontId="2" fillId="3" borderId="1" xfId="0" applyNumberFormat="1" applyFont="1" applyFill="1" applyBorder="1" applyAlignment="1" applyProtection="1">
      <alignment vertical="center"/>
    </xf>
    <xf numFmtId="3" fontId="2" fillId="3" borderId="1" xfId="0" applyNumberFormat="1" applyFont="1" applyFill="1" applyBorder="1" applyAlignment="1" applyProtection="1">
      <alignment horizontal="left" vertical="center"/>
    </xf>
    <xf numFmtId="1" fontId="2" fillId="2" borderId="1" xfId="0" applyNumberFormat="1" applyFont="1" applyFill="1" applyBorder="1" applyAlignment="1" applyProtection="1">
      <alignment vertical="center"/>
      <protection locked="0"/>
    </xf>
    <xf numFmtId="1" fontId="2" fillId="3" borderId="1" xfId="0" applyNumberFormat="1" applyFont="1" applyFill="1" applyBorder="1" applyAlignment="1" applyProtection="1">
      <alignment vertical="center"/>
      <protection locked="0"/>
    </xf>
    <xf numFmtId="0" fontId="3" fillId="2" borderId="1" xfId="0" applyFont="1" applyFill="1" applyBorder="1" applyAlignment="1">
      <alignment vertical="center"/>
    </xf>
    <xf numFmtId="3" fontId="2" fillId="0" borderId="1" xfId="0" applyNumberFormat="1" applyFont="1" applyFill="1" applyBorder="1" applyAlignment="1" applyProtection="1">
      <alignment vertical="center"/>
    </xf>
    <xf numFmtId="0" fontId="2" fillId="2" borderId="1" xfId="0" applyFont="1" applyFill="1" applyBorder="1" applyAlignment="1">
      <alignment horizontal="left" vertical="center" indent="3"/>
    </xf>
    <xf numFmtId="0" fontId="2" fillId="2" borderId="0" xfId="0" applyFont="1" applyFill="1" applyAlignment="1">
      <alignment horizontal="right" vertical="center"/>
    </xf>
    <xf numFmtId="0" fontId="2" fillId="3" borderId="1" xfId="8" applyFont="1" applyFill="1" applyBorder="1" applyAlignment="1">
      <alignment vertical="center" wrapText="1"/>
    </xf>
    <xf numFmtId="0" fontId="2" fillId="3" borderId="1" xfId="0" applyFont="1" applyFill="1" applyBorder="1" applyAlignment="1">
      <alignment horizontal="left" vertical="center"/>
    </xf>
    <xf numFmtId="0" fontId="3" fillId="3" borderId="1" xfId="0" applyFont="1" applyFill="1" applyBorder="1" applyAlignment="1">
      <alignment horizontal="distributed" vertical="center"/>
    </xf>
    <xf numFmtId="0" fontId="3" fillId="3" borderId="1" xfId="0" applyFont="1" applyFill="1" applyBorder="1" applyAlignment="1">
      <alignment vertical="center"/>
    </xf>
    <xf numFmtId="0" fontId="2" fillId="0" borderId="1" xfId="0" applyFont="1" applyFill="1" applyBorder="1" applyAlignment="1">
      <alignment vertical="center"/>
    </xf>
    <xf numFmtId="0" fontId="2" fillId="3" borderId="0" xfId="0" applyFont="1" applyFill="1" applyAlignment="1">
      <alignment vertical="center"/>
    </xf>
    <xf numFmtId="0" fontId="0" fillId="2" borderId="0" xfId="8" applyFont="1" applyFill="1" applyAlignment="1">
      <alignment vertical="center"/>
    </xf>
    <xf numFmtId="0" fontId="4" fillId="2" borderId="0" xfId="8" applyFont="1" applyFill="1" applyAlignment="1">
      <alignment vertical="center"/>
    </xf>
    <xf numFmtId="0" fontId="15" fillId="2" borderId="0" xfId="8" applyFont="1" applyFill="1" applyAlignment="1">
      <alignment vertical="center"/>
    </xf>
    <xf numFmtId="0" fontId="14" fillId="2" borderId="0" xfId="6" applyFont="1" applyFill="1" applyAlignment="1"/>
    <xf numFmtId="0" fontId="0" fillId="2" borderId="0" xfId="6" applyFont="1" applyFill="1" applyAlignment="1"/>
    <xf numFmtId="0" fontId="0" fillId="2" borderId="0" xfId="6" applyFont="1" applyFill="1" applyAlignment="1">
      <alignment horizontal="center"/>
    </xf>
    <xf numFmtId="0" fontId="0" fillId="2" borderId="0" xfId="6" applyFont="1" applyFill="1" applyAlignment="1">
      <alignment wrapText="1"/>
    </xf>
    <xf numFmtId="0" fontId="30" fillId="2" borderId="0" xfId="6" applyFill="1" applyAlignment="1"/>
    <xf numFmtId="0" fontId="0" fillId="2" borderId="0" xfId="8" applyFont="1" applyFill="1" applyAlignment="1">
      <alignment vertical="center" wrapText="1"/>
    </xf>
    <xf numFmtId="0" fontId="15" fillId="2" borderId="0" xfId="8" applyFont="1" applyFill="1" applyAlignment="1">
      <alignment horizontal="center" vertical="center"/>
    </xf>
    <xf numFmtId="0" fontId="14" fillId="2" borderId="1" xfId="8" applyFont="1" applyFill="1" applyBorder="1" applyAlignment="1">
      <alignment horizontal="center" vertical="center"/>
    </xf>
    <xf numFmtId="0" fontId="16" fillId="2" borderId="14" xfId="0" applyNumberFormat="1" applyFont="1" applyFill="1" applyBorder="1" applyAlignment="1">
      <alignment horizontal="left" vertical="center"/>
    </xf>
    <xf numFmtId="0" fontId="14" fillId="2" borderId="14" xfId="8" applyNumberFormat="1" applyFont="1" applyFill="1" applyBorder="1" applyAlignment="1">
      <alignment horizontal="center" vertical="center" wrapText="1"/>
    </xf>
    <xf numFmtId="0" fontId="14" fillId="2" borderId="1" xfId="8" applyNumberFormat="1" applyFont="1" applyFill="1" applyBorder="1" applyAlignment="1">
      <alignment horizontal="center" vertical="center"/>
    </xf>
    <xf numFmtId="0" fontId="14" fillId="3" borderId="1" xfId="8" applyNumberFormat="1" applyFont="1" applyFill="1" applyBorder="1" applyAlignment="1">
      <alignment horizontal="center" vertical="center" wrapText="1"/>
    </xf>
    <xf numFmtId="49" fontId="17" fillId="2" borderId="1" xfId="0" applyNumberFormat="1" applyFont="1" applyFill="1" applyBorder="1" applyAlignment="1">
      <alignment horizontal="left" vertical="center" wrapText="1" shrinkToFit="1"/>
    </xf>
    <xf numFmtId="0" fontId="16" fillId="3" borderId="14" xfId="0" applyNumberFormat="1" applyFont="1" applyFill="1" applyBorder="1" applyAlignment="1">
      <alignment horizontal="left" vertical="center" wrapText="1" shrinkToFit="1"/>
    </xf>
    <xf numFmtId="0" fontId="16" fillId="2" borderId="14" xfId="0" applyNumberFormat="1" applyFont="1" applyFill="1" applyBorder="1" applyAlignment="1">
      <alignment horizontal="left" vertical="center" wrapText="1" shrinkToFit="1"/>
    </xf>
    <xf numFmtId="0" fontId="14" fillId="3" borderId="13" xfId="6" applyNumberFormat="1" applyFont="1" applyFill="1" applyBorder="1" applyAlignment="1" applyProtection="1">
      <alignment horizontal="center" vertical="center"/>
    </xf>
    <xf numFmtId="0" fontId="1" fillId="2" borderId="0" xfId="5" applyFont="1" applyFill="1"/>
    <xf numFmtId="0" fontId="2" fillId="2" borderId="0" xfId="5" applyFont="1" applyFill="1"/>
    <xf numFmtId="0" fontId="2" fillId="2" borderId="0" xfId="5" applyFont="1" applyFill="1" applyAlignment="1"/>
    <xf numFmtId="0" fontId="18" fillId="2" borderId="0" xfId="5" applyFont="1" applyFill="1"/>
    <xf numFmtId="0" fontId="2" fillId="2" borderId="0" xfId="5" applyNumberFormat="1" applyFont="1" applyFill="1" applyAlignment="1" applyProtection="1">
      <alignment horizontal="right" vertical="center"/>
    </xf>
    <xf numFmtId="0" fontId="19" fillId="2" borderId="9" xfId="5" applyNumberFormat="1" applyFont="1" applyFill="1" applyBorder="1" applyAlignment="1" applyProtection="1">
      <alignment vertical="center"/>
    </xf>
    <xf numFmtId="0" fontId="3" fillId="2" borderId="1" xfId="5" applyNumberFormat="1" applyFont="1" applyFill="1" applyBorder="1" applyAlignment="1" applyProtection="1">
      <alignment horizontal="center" vertical="center" wrapText="1"/>
    </xf>
    <xf numFmtId="0" fontId="2" fillId="0" borderId="1" xfId="5" applyFont="1" applyFill="1" applyBorder="1" applyAlignment="1">
      <alignment vertical="center"/>
    </xf>
    <xf numFmtId="3" fontId="2" fillId="3" borderId="1" xfId="5" applyNumberFormat="1" applyFont="1" applyFill="1" applyBorder="1" applyAlignment="1" applyProtection="1">
      <alignment horizontal="right" vertical="center"/>
    </xf>
    <xf numFmtId="3" fontId="2" fillId="2" borderId="1" xfId="5" applyNumberFormat="1" applyFont="1" applyFill="1" applyBorder="1" applyAlignment="1" applyProtection="1">
      <alignment horizontal="right" vertical="center"/>
    </xf>
    <xf numFmtId="3" fontId="2" fillId="0" borderId="1" xfId="5" applyNumberFormat="1" applyFont="1" applyFill="1" applyBorder="1" applyAlignment="1" applyProtection="1">
      <alignment horizontal="left" vertical="center"/>
    </xf>
    <xf numFmtId="0" fontId="2" fillId="3" borderId="1" xfId="5" applyFont="1" applyFill="1" applyBorder="1" applyAlignment="1"/>
    <xf numFmtId="0" fontId="2" fillId="2" borderId="1" xfId="5" applyFont="1" applyFill="1" applyBorder="1" applyAlignment="1"/>
    <xf numFmtId="0" fontId="2" fillId="0" borderId="1" xfId="5" applyFont="1" applyFill="1" applyBorder="1" applyAlignment="1">
      <alignment horizontal="left" vertical="center"/>
    </xf>
    <xf numFmtId="0" fontId="2" fillId="0" borderId="1" xfId="5" applyFont="1" applyFill="1" applyBorder="1" applyAlignment="1">
      <alignment horizontal="left"/>
    </xf>
    <xf numFmtId="0" fontId="2" fillId="0" borderId="1" xfId="5" applyFont="1" applyFill="1" applyBorder="1" applyAlignment="1"/>
    <xf numFmtId="0" fontId="3" fillId="2" borderId="0" xfId="5" applyNumberFormat="1" applyFont="1" applyFill="1" applyBorder="1" applyAlignment="1" applyProtection="1">
      <alignment horizontal="center" vertical="center"/>
    </xf>
    <xf numFmtId="0" fontId="2" fillId="4" borderId="0" xfId="5" applyFont="1" applyFill="1" applyAlignment="1"/>
    <xf numFmtId="0" fontId="2" fillId="2" borderId="0" xfId="5" applyFont="1" applyFill="1" applyAlignment="1">
      <alignment horizontal="center"/>
    </xf>
    <xf numFmtId="0" fontId="18" fillId="4" borderId="0" xfId="5" applyFont="1" applyFill="1" applyAlignment="1"/>
    <xf numFmtId="0" fontId="18" fillId="2" borderId="0" xfId="5" applyFont="1" applyFill="1" applyAlignment="1"/>
    <xf numFmtId="0" fontId="18" fillId="2" borderId="0" xfId="5" applyFont="1" applyFill="1" applyAlignment="1">
      <alignment horizontal="center"/>
    </xf>
    <xf numFmtId="0" fontId="3" fillId="2" borderId="4" xfId="5" applyNumberFormat="1" applyFont="1" applyFill="1" applyBorder="1" applyAlignment="1" applyProtection="1">
      <alignment horizontal="center" vertical="center" wrapText="1"/>
    </xf>
    <xf numFmtId="1" fontId="3" fillId="2" borderId="1" xfId="0" applyNumberFormat="1" applyFont="1" applyFill="1" applyBorder="1" applyAlignment="1" applyProtection="1">
      <alignment horizontal="center" vertical="center" wrapText="1"/>
      <protection locked="0"/>
    </xf>
    <xf numFmtId="0" fontId="3" fillId="2" borderId="1" xfId="0" applyNumberFormat="1" applyFont="1" applyFill="1" applyBorder="1" applyAlignment="1" applyProtection="1">
      <alignment horizontal="center" vertical="center" wrapText="1"/>
      <protection locked="0"/>
    </xf>
    <xf numFmtId="3" fontId="3"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2" fillId="4" borderId="0" xfId="5" applyFont="1" applyFill="1" applyAlignment="1">
      <alignment horizontal="center"/>
    </xf>
    <xf numFmtId="0" fontId="18" fillId="4" borderId="0" xfId="5" applyFont="1" applyFill="1" applyAlignment="1">
      <alignment horizontal="center"/>
    </xf>
    <xf numFmtId="0" fontId="3" fillId="2" borderId="1" xfId="5" applyNumberFormat="1" applyFont="1" applyFill="1" applyBorder="1" applyAlignment="1" applyProtection="1">
      <alignment horizontal="centerContinuous" vertical="center" wrapText="1"/>
    </xf>
    <xf numFmtId="0" fontId="18" fillId="2" borderId="0" xfId="5" applyNumberFormat="1" applyFont="1" applyFill="1" applyAlignment="1" applyProtection="1">
      <alignment horizontal="right" vertical="center"/>
    </xf>
    <xf numFmtId="0" fontId="20" fillId="2" borderId="1" xfId="5" applyNumberFormat="1" applyFont="1" applyFill="1" applyBorder="1" applyAlignment="1" applyProtection="1">
      <alignment horizontal="centerContinuous" vertical="center" wrapText="1"/>
    </xf>
    <xf numFmtId="0" fontId="3" fillId="2" borderId="11" xfId="5" applyNumberFormat="1" applyFont="1" applyFill="1" applyBorder="1" applyAlignment="1" applyProtection="1">
      <alignment horizontal="center" vertical="center" wrapText="1"/>
    </xf>
    <xf numFmtId="0" fontId="2" fillId="4" borderId="0" xfId="5" applyFont="1" applyFill="1" applyAlignment="1">
      <alignment vertical="center"/>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76" fontId="2" fillId="2" borderId="1" xfId="0" applyNumberFormat="1" applyFont="1" applyFill="1" applyBorder="1" applyAlignment="1" applyProtection="1">
      <alignment horizontal="left" vertical="center"/>
      <protection locked="0"/>
    </xf>
    <xf numFmtId="180" fontId="2" fillId="2" borderId="1" xfId="0" applyNumberFormat="1" applyFont="1" applyFill="1" applyBorder="1" applyAlignment="1" applyProtection="1">
      <alignment horizontal="left" vertical="center"/>
      <protection locked="0"/>
    </xf>
    <xf numFmtId="176" fontId="2" fillId="3" borderId="1" xfId="0" applyNumberFormat="1" applyFont="1" applyFill="1" applyBorder="1" applyAlignment="1" applyProtection="1">
      <alignment horizontal="left" vertical="center"/>
      <protection locked="0"/>
    </xf>
    <xf numFmtId="0" fontId="2" fillId="11" borderId="1" xfId="0" applyFont="1" applyFill="1" applyBorder="1" applyAlignment="1">
      <alignment vertical="center" wrapText="1"/>
    </xf>
    <xf numFmtId="0" fontId="2" fillId="12" borderId="0" xfId="0" applyFont="1" applyFill="1" applyAlignment="1">
      <alignment vertical="center" wrapText="1"/>
    </xf>
    <xf numFmtId="0" fontId="1" fillId="2" borderId="0" xfId="0" applyFont="1" applyFill="1" applyAlignment="1" applyProtection="1">
      <alignment vertical="center"/>
      <protection locked="0"/>
    </xf>
    <xf numFmtId="0" fontId="7" fillId="2" borderId="0" xfId="0" applyFont="1" applyFill="1" applyAlignment="1" applyProtection="1">
      <alignment vertical="center"/>
      <protection locked="0"/>
    </xf>
    <xf numFmtId="0" fontId="2" fillId="2" borderId="0" xfId="0" applyFont="1" applyFill="1" applyAlignment="1" applyProtection="1">
      <alignment vertical="center"/>
      <protection locked="0"/>
    </xf>
    <xf numFmtId="0" fontId="4" fillId="2" borderId="0" xfId="0" applyFont="1" applyFill="1" applyAlignment="1" applyProtection="1">
      <alignment vertical="center"/>
      <protection locked="0"/>
    </xf>
    <xf numFmtId="0" fontId="3" fillId="2"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left" vertical="center"/>
      <protection locked="0"/>
    </xf>
    <xf numFmtId="0" fontId="3" fillId="3" borderId="1" xfId="0" applyFont="1" applyFill="1" applyBorder="1" applyAlignment="1" applyProtection="1">
      <alignment vertical="center"/>
      <protection locked="0"/>
    </xf>
    <xf numFmtId="1" fontId="3" fillId="3" borderId="1" xfId="0" applyNumberFormat="1" applyFont="1" applyFill="1" applyBorder="1" applyAlignment="1" applyProtection="1">
      <alignment vertical="center"/>
      <protection locked="0"/>
    </xf>
    <xf numFmtId="1" fontId="2" fillId="3" borderId="1" xfId="0" applyNumberFormat="1" applyFont="1" applyFill="1" applyBorder="1" applyAlignment="1" applyProtection="1">
      <alignment horizontal="left" vertical="center"/>
      <protection locked="0"/>
    </xf>
    <xf numFmtId="1" fontId="2" fillId="2" borderId="1" xfId="0" applyNumberFormat="1" applyFont="1" applyFill="1" applyBorder="1" applyAlignment="1" applyProtection="1">
      <alignment horizontal="left" vertical="center"/>
      <protection locked="0"/>
    </xf>
    <xf numFmtId="0" fontId="2" fillId="2" borderId="1" xfId="0" applyNumberFormat="1" applyFont="1" applyFill="1" applyBorder="1" applyAlignment="1" applyProtection="1">
      <alignment vertical="center"/>
      <protection locked="0"/>
    </xf>
    <xf numFmtId="3" fontId="2" fillId="2" borderId="1" xfId="0" applyNumberFormat="1" applyFont="1" applyFill="1" applyBorder="1" applyAlignment="1" applyProtection="1">
      <alignment vertical="center"/>
      <protection locked="0"/>
    </xf>
    <xf numFmtId="3" fontId="2" fillId="0" borderId="1" xfId="0" applyNumberFormat="1" applyFont="1" applyFill="1" applyBorder="1" applyAlignment="1" applyProtection="1">
      <alignment vertical="center"/>
      <protection locked="0"/>
    </xf>
    <xf numFmtId="0" fontId="2" fillId="2" borderId="1" xfId="0" applyFont="1" applyFill="1" applyBorder="1" applyAlignment="1" applyProtection="1">
      <alignment vertical="center" wrapText="1"/>
      <protection locked="0"/>
    </xf>
    <xf numFmtId="3" fontId="2" fillId="3" borderId="1" xfId="0" applyNumberFormat="1" applyFont="1" applyFill="1" applyBorder="1" applyAlignment="1" applyProtection="1">
      <alignment vertical="center"/>
      <protection locked="0"/>
    </xf>
    <xf numFmtId="0" fontId="2" fillId="2" borderId="0" xfId="0"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protection locked="0"/>
    </xf>
    <xf numFmtId="0" fontId="3" fillId="0" borderId="1"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1" fontId="7" fillId="2" borderId="1" xfId="0" applyNumberFormat="1" applyFont="1" applyFill="1" applyBorder="1" applyAlignment="1" applyProtection="1">
      <alignment vertical="center"/>
      <protection locked="0"/>
    </xf>
    <xf numFmtId="0" fontId="21" fillId="2" borderId="1" xfId="0" applyFont="1" applyFill="1" applyBorder="1" applyAlignment="1" applyProtection="1">
      <alignment vertical="center"/>
      <protection locked="0"/>
    </xf>
    <xf numFmtId="3" fontId="2" fillId="2" borderId="4" xfId="0" applyNumberFormat="1"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2" fillId="2" borderId="11" xfId="0" applyFont="1" applyFill="1" applyBorder="1" applyAlignment="1" applyProtection="1">
      <alignment vertical="center"/>
      <protection locked="0"/>
    </xf>
    <xf numFmtId="3" fontId="2" fillId="2" borderId="7" xfId="0" applyNumberFormat="1" applyFont="1" applyFill="1" applyBorder="1" applyAlignment="1" applyProtection="1">
      <alignment vertical="center"/>
      <protection locked="0"/>
    </xf>
    <xf numFmtId="0" fontId="2" fillId="3" borderId="1" xfId="0" applyFont="1" applyFill="1" applyBorder="1" applyAlignment="1" applyProtection="1">
      <alignment vertical="center"/>
      <protection locked="0"/>
    </xf>
    <xf numFmtId="3" fontId="2" fillId="3" borderId="4" xfId="0" applyNumberFormat="1" applyFont="1" applyFill="1" applyBorder="1" applyAlignment="1" applyProtection="1">
      <alignment vertical="center"/>
      <protection locked="0"/>
    </xf>
    <xf numFmtId="3" fontId="2" fillId="3" borderId="7" xfId="0" applyNumberFormat="1" applyFont="1" applyFill="1" applyBorder="1" applyAlignment="1" applyProtection="1">
      <alignment vertical="center"/>
      <protection locked="0"/>
    </xf>
    <xf numFmtId="0" fontId="2" fillId="4" borderId="1" xfId="0" applyFont="1" applyFill="1" applyBorder="1" applyAlignment="1" applyProtection="1">
      <alignment vertical="center"/>
      <protection locked="0"/>
    </xf>
    <xf numFmtId="1" fontId="2" fillId="4" borderId="1" xfId="0" applyNumberFormat="1" applyFont="1" applyFill="1" applyBorder="1" applyAlignment="1" applyProtection="1">
      <alignment vertical="center"/>
      <protection locked="0"/>
    </xf>
    <xf numFmtId="0" fontId="2" fillId="3" borderId="1"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distributed" vertical="center"/>
      <protection locked="0"/>
    </xf>
    <xf numFmtId="0" fontId="2" fillId="2" borderId="0" xfId="0" applyFont="1" applyFill="1" applyBorder="1" applyAlignment="1" applyProtection="1">
      <alignment vertical="center"/>
      <protection locked="0"/>
    </xf>
    <xf numFmtId="1" fontId="2" fillId="2" borderId="13" xfId="0" applyNumberFormat="1" applyFont="1" applyFill="1" applyBorder="1" applyAlignment="1" applyProtection="1">
      <alignment vertical="center"/>
      <protection locked="0"/>
    </xf>
    <xf numFmtId="0" fontId="2" fillId="3" borderId="1" xfId="0" applyFont="1" applyFill="1" applyBorder="1" applyAlignment="1" applyProtection="1">
      <alignment vertical="center" wrapText="1"/>
      <protection locked="0"/>
    </xf>
    <xf numFmtId="0" fontId="2" fillId="3" borderId="0" xfId="0" applyFont="1" applyFill="1" applyAlignment="1" applyProtection="1">
      <alignment vertical="center"/>
      <protection locked="0"/>
    </xf>
    <xf numFmtId="0" fontId="2" fillId="2" borderId="0" xfId="0" applyFont="1" applyFill="1" applyAlignment="1">
      <alignment horizontal="left" vertical="center"/>
    </xf>
    <xf numFmtId="0" fontId="4" fillId="2" borderId="0" xfId="0" applyFont="1" applyFill="1" applyAlignment="1">
      <alignment horizontal="left" vertical="center"/>
    </xf>
    <xf numFmtId="0" fontId="3" fillId="2" borderId="13" xfId="0" applyFont="1" applyFill="1" applyBorder="1" applyAlignment="1">
      <alignment horizontal="center" vertical="center"/>
    </xf>
    <xf numFmtId="0" fontId="2" fillId="3" borderId="13" xfId="0" applyFont="1" applyFill="1" applyBorder="1" applyAlignment="1">
      <alignment vertical="center"/>
    </xf>
    <xf numFmtId="176" fontId="2" fillId="3" borderId="13" xfId="0" applyNumberFormat="1" applyFont="1" applyFill="1" applyBorder="1" applyAlignment="1" applyProtection="1">
      <alignment horizontal="left" vertical="center"/>
      <protection locked="0"/>
    </xf>
    <xf numFmtId="176" fontId="2" fillId="2" borderId="13" xfId="0" applyNumberFormat="1" applyFont="1" applyFill="1" applyBorder="1" applyAlignment="1" applyProtection="1">
      <alignment horizontal="left" vertical="center"/>
      <protection locked="0"/>
    </xf>
    <xf numFmtId="180" fontId="2" fillId="2" borderId="13" xfId="0" applyNumberFormat="1" applyFont="1" applyFill="1" applyBorder="1" applyAlignment="1" applyProtection="1">
      <alignment horizontal="left" vertical="center"/>
      <protection locked="0"/>
    </xf>
    <xf numFmtId="0" fontId="2" fillId="2" borderId="13" xfId="0" applyFont="1" applyFill="1" applyBorder="1" applyAlignment="1">
      <alignment vertical="center"/>
    </xf>
    <xf numFmtId="176" fontId="2" fillId="2" borderId="8" xfId="0" applyNumberFormat="1" applyFont="1" applyFill="1" applyBorder="1" applyAlignment="1" applyProtection="1">
      <alignment horizontal="left" vertical="center"/>
      <protection locked="0"/>
    </xf>
    <xf numFmtId="180" fontId="2" fillId="3" borderId="13" xfId="0" applyNumberFormat="1" applyFont="1" applyFill="1" applyBorder="1" applyAlignment="1" applyProtection="1">
      <alignment horizontal="left" vertical="center"/>
      <protection locked="0"/>
    </xf>
    <xf numFmtId="176" fontId="2" fillId="3" borderId="8" xfId="0" applyNumberFormat="1" applyFont="1" applyFill="1" applyBorder="1" applyAlignment="1" applyProtection="1">
      <alignment horizontal="left" vertical="center"/>
      <protection locked="0"/>
    </xf>
    <xf numFmtId="180" fontId="2" fillId="2" borderId="8" xfId="0" applyNumberFormat="1" applyFont="1" applyFill="1" applyBorder="1" applyAlignment="1" applyProtection="1">
      <alignment horizontal="left" vertical="center"/>
      <protection locked="0"/>
    </xf>
    <xf numFmtId="0" fontId="2" fillId="3" borderId="8" xfId="0" applyFont="1" applyFill="1" applyBorder="1" applyAlignment="1">
      <alignment vertical="center"/>
    </xf>
    <xf numFmtId="0" fontId="2" fillId="0" borderId="1" xfId="0" applyFont="1" applyFill="1" applyBorder="1" applyAlignment="1">
      <alignment horizontal="left" vertical="center"/>
    </xf>
    <xf numFmtId="0" fontId="2" fillId="11" borderId="1" xfId="0" applyFont="1" applyFill="1" applyBorder="1" applyAlignment="1">
      <alignment vertical="center"/>
    </xf>
    <xf numFmtId="0" fontId="18" fillId="3" borderId="1" xfId="0" applyFont="1" applyFill="1" applyBorder="1" applyAlignment="1">
      <alignment vertical="center"/>
    </xf>
    <xf numFmtId="0" fontId="2" fillId="3" borderId="13" xfId="0" applyFont="1" applyFill="1" applyBorder="1" applyAlignment="1">
      <alignment horizontal="left" vertical="center"/>
    </xf>
    <xf numFmtId="0" fontId="18" fillId="2" borderId="1" xfId="0" applyFont="1" applyFill="1" applyBorder="1" applyAlignment="1">
      <alignment vertical="center"/>
    </xf>
    <xf numFmtId="0" fontId="2" fillId="3" borderId="12" xfId="0" applyFont="1" applyFill="1" applyBorder="1" applyAlignment="1">
      <alignment vertical="center"/>
    </xf>
    <xf numFmtId="0" fontId="2" fillId="2" borderId="12" xfId="0" applyFont="1" applyFill="1" applyBorder="1" applyAlignment="1">
      <alignment vertical="center"/>
    </xf>
    <xf numFmtId="0" fontId="3" fillId="3" borderId="13" xfId="0" applyFont="1" applyFill="1" applyBorder="1" applyAlignment="1">
      <alignment horizontal="distributed" vertical="center"/>
    </xf>
    <xf numFmtId="0" fontId="18" fillId="2" borderId="0" xfId="0" applyFont="1" applyFill="1" applyAlignment="1">
      <alignment vertical="center"/>
    </xf>
    <xf numFmtId="179" fontId="2" fillId="2" borderId="0" xfId="0" applyNumberFormat="1" applyFont="1" applyFill="1" applyAlignment="1">
      <alignment vertical="center" wrapText="1"/>
    </xf>
    <xf numFmtId="179" fontId="2" fillId="2" borderId="0" xfId="0" applyNumberFormat="1" applyFont="1" applyFill="1" applyAlignment="1">
      <alignment horizontal="right" vertical="center" wrapText="1"/>
    </xf>
    <xf numFmtId="179" fontId="14" fillId="2" borderId="1" xfId="8" applyNumberFormat="1" applyFont="1" applyFill="1" applyBorder="1" applyAlignment="1">
      <alignment horizontal="center" vertical="center" wrapText="1"/>
    </xf>
    <xf numFmtId="179" fontId="2" fillId="3" borderId="1" xfId="0" applyNumberFormat="1" applyFont="1" applyFill="1" applyBorder="1" applyAlignment="1">
      <alignment vertical="center" wrapText="1"/>
    </xf>
    <xf numFmtId="0" fontId="18" fillId="2" borderId="1" xfId="0" applyFont="1" applyFill="1" applyBorder="1" applyAlignment="1">
      <alignment vertical="center" wrapText="1"/>
    </xf>
    <xf numFmtId="0" fontId="3" fillId="3" borderId="1" xfId="0" applyFont="1" applyFill="1" applyBorder="1" applyAlignment="1">
      <alignment horizontal="distributed" vertical="center" wrapText="1"/>
    </xf>
    <xf numFmtId="0" fontId="22" fillId="2" borderId="0" xfId="0" applyFont="1" applyFill="1" applyAlignment="1" applyProtection="1">
      <alignment vertical="center"/>
      <protection locked="0"/>
    </xf>
    <xf numFmtId="0" fontId="23"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24" fillId="2" borderId="0" xfId="0" applyFont="1" applyFill="1" applyAlignment="1" applyProtection="1">
      <alignment horizontal="center" vertical="center"/>
      <protection locked="0"/>
    </xf>
    <xf numFmtId="0" fontId="22" fillId="2" borderId="0" xfId="0" applyFont="1" applyFill="1" applyAlignment="1" applyProtection="1">
      <alignment horizontal="left" vertical="center"/>
      <protection locked="0"/>
    </xf>
    <xf numFmtId="0" fontId="25" fillId="2" borderId="0" xfId="0" applyFont="1" applyFill="1" applyAlignment="1" applyProtection="1">
      <alignment vertical="center"/>
      <protection locked="0"/>
    </xf>
    <xf numFmtId="0" fontId="26" fillId="2" borderId="0" xfId="0" applyFont="1" applyFill="1" applyAlignment="1" applyProtection="1">
      <alignment vertical="center"/>
      <protection locked="0"/>
    </xf>
    <xf numFmtId="0" fontId="27" fillId="2" borderId="0" xfId="0"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79" fontId="5" fillId="2" borderId="0" xfId="0" applyNumberFormat="1" applyFont="1" applyFill="1" applyAlignment="1">
      <alignment horizontal="center" vertical="center" wrapText="1"/>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1" xfId="0" applyFont="1" applyFill="1" applyBorder="1" applyAlignment="1">
      <alignment horizontal="center" vertical="center" wrapText="1"/>
    </xf>
    <xf numFmtId="179" fontId="3" fillId="2" borderId="12" xfId="0" applyNumberFormat="1" applyFont="1" applyFill="1" applyBorder="1" applyAlignment="1">
      <alignment horizontal="center" vertical="center" wrapText="1"/>
    </xf>
    <xf numFmtId="179" fontId="3" fillId="2" borderId="13" xfId="0" applyNumberFormat="1" applyFont="1" applyFill="1" applyBorder="1" applyAlignment="1">
      <alignment horizontal="center" vertical="center" wrapText="1"/>
    </xf>
    <xf numFmtId="0" fontId="3" fillId="3" borderId="11" xfId="0" applyFont="1" applyFill="1" applyBorder="1" applyAlignment="1">
      <alignment horizontal="distributed" vertical="center"/>
    </xf>
    <xf numFmtId="0" fontId="3" fillId="3" borderId="13" xfId="0" applyFont="1" applyFill="1" applyBorder="1" applyAlignment="1">
      <alignment horizontal="distributed" vertical="center"/>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0" xfId="0" applyFont="1" applyFill="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4" borderId="0" xfId="0" applyFont="1" applyFill="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distributed" vertical="center"/>
    </xf>
    <xf numFmtId="0" fontId="2" fillId="4" borderId="0" xfId="0" applyFont="1" applyFill="1" applyAlignment="1">
      <alignment horizontal="center" vertical="center"/>
    </xf>
    <xf numFmtId="0" fontId="2" fillId="2" borderId="1" xfId="0" applyFont="1" applyFill="1" applyBorder="1" applyAlignment="1">
      <alignment horizontal="center" vertical="center" wrapText="1"/>
    </xf>
    <xf numFmtId="0" fontId="3" fillId="2" borderId="11" xfId="5" applyNumberFormat="1" applyFont="1" applyFill="1" applyBorder="1" applyAlignment="1" applyProtection="1">
      <alignment horizontal="center" vertical="center" wrapText="1"/>
    </xf>
    <xf numFmtId="0" fontId="3" fillId="2" borderId="12" xfId="5" applyNumberFormat="1" applyFont="1" applyFill="1" applyBorder="1" applyAlignment="1" applyProtection="1">
      <alignment horizontal="center" vertical="center" wrapText="1"/>
    </xf>
    <xf numFmtId="0" fontId="3" fillId="2" borderId="13" xfId="5" applyNumberFormat="1" applyFont="1" applyFill="1" applyBorder="1" applyAlignment="1" applyProtection="1">
      <alignment horizontal="center" vertical="center" wrapText="1"/>
    </xf>
    <xf numFmtId="0" fontId="3" fillId="2" borderId="4" xfId="5" applyNumberFormat="1" applyFont="1" applyFill="1" applyBorder="1" applyAlignment="1" applyProtection="1">
      <alignment horizontal="center" vertical="center"/>
    </xf>
    <xf numFmtId="0" fontId="3" fillId="2" borderId="5" xfId="5" applyNumberFormat="1" applyFont="1" applyFill="1" applyBorder="1" applyAlignment="1" applyProtection="1">
      <alignment horizontal="center" vertical="center"/>
    </xf>
    <xf numFmtId="0" fontId="3" fillId="2" borderId="6" xfId="5" applyNumberFormat="1" applyFont="1" applyFill="1" applyBorder="1" applyAlignment="1" applyProtection="1">
      <alignment horizontal="center" vertical="center"/>
    </xf>
    <xf numFmtId="0" fontId="3" fillId="2" borderId="4" xfId="5" applyNumberFormat="1" applyFont="1" applyFill="1" applyBorder="1" applyAlignment="1" applyProtection="1">
      <alignment horizontal="center" vertical="center" wrapText="1"/>
    </xf>
    <xf numFmtId="0" fontId="3" fillId="2" borderId="6" xfId="5" applyNumberFormat="1" applyFont="1" applyFill="1" applyBorder="1" applyAlignment="1" applyProtection="1">
      <alignment horizontal="center" vertical="center" wrapText="1"/>
    </xf>
    <xf numFmtId="0" fontId="2" fillId="2" borderId="9" xfId="5" applyNumberFormat="1" applyFont="1" applyFill="1" applyBorder="1" applyAlignment="1" applyProtection="1">
      <alignment horizontal="right" vertical="center"/>
    </xf>
    <xf numFmtId="0" fontId="2" fillId="2" borderId="9" xfId="5" applyNumberFormat="1" applyFont="1" applyFill="1" applyBorder="1" applyAlignment="1" applyProtection="1">
      <alignment horizontal="center" vertical="center"/>
    </xf>
    <xf numFmtId="0" fontId="3" fillId="2" borderId="1" xfId="5" applyNumberFormat="1" applyFont="1" applyFill="1" applyBorder="1" applyAlignment="1" applyProtection="1">
      <alignment horizontal="distributed" vertical="center" wrapText="1" indent="6"/>
    </xf>
    <xf numFmtId="0" fontId="2" fillId="4" borderId="15" xfId="5" applyFont="1" applyFill="1" applyBorder="1" applyAlignment="1">
      <alignment horizontal="center" vertical="center" wrapText="1"/>
    </xf>
    <xf numFmtId="0" fontId="2" fillId="4" borderId="0" xfId="5" applyFont="1" applyFill="1" applyAlignment="1">
      <alignment horizontal="center" vertical="center" wrapText="1"/>
    </xf>
    <xf numFmtId="0" fontId="5" fillId="2" borderId="0" xfId="5" applyNumberFormat="1" applyFont="1" applyFill="1" applyAlignment="1" applyProtection="1">
      <alignment horizontal="center" vertical="center"/>
    </xf>
    <xf numFmtId="0" fontId="2" fillId="2" borderId="0" xfId="5" applyFont="1" applyFill="1" applyAlignment="1">
      <alignment horizontal="center"/>
    </xf>
    <xf numFmtId="0" fontId="2" fillId="4" borderId="0" xfId="5" applyFont="1" applyFill="1" applyBorder="1" applyAlignment="1">
      <alignment horizontal="center" vertical="center" wrapText="1"/>
    </xf>
    <xf numFmtId="0" fontId="15" fillId="2" borderId="11" xfId="6" applyNumberFormat="1" applyFont="1" applyFill="1" applyBorder="1" applyAlignment="1" applyProtection="1">
      <alignment horizontal="center" vertical="center"/>
    </xf>
    <xf numFmtId="0" fontId="15" fillId="2" borderId="13" xfId="6" applyNumberFormat="1" applyFont="1" applyFill="1" applyBorder="1" applyAlignment="1" applyProtection="1">
      <alignment horizontal="center" vertical="center"/>
    </xf>
    <xf numFmtId="49" fontId="17" fillId="2" borderId="1" xfId="0" applyNumberFormat="1" applyFont="1" applyFill="1" applyBorder="1" applyAlignment="1">
      <alignment horizontal="center" vertical="center" wrapText="1"/>
    </xf>
    <xf numFmtId="49" fontId="16" fillId="2" borderId="4" xfId="0" applyNumberFormat="1" applyFont="1" applyFill="1" applyBorder="1" applyAlignment="1">
      <alignment horizontal="center" vertical="center"/>
    </xf>
    <xf numFmtId="49" fontId="16" fillId="2" borderId="6" xfId="0" applyNumberFormat="1" applyFont="1" applyFill="1" applyBorder="1" applyAlignment="1">
      <alignment horizontal="center" vertical="center"/>
    </xf>
    <xf numFmtId="0" fontId="14" fillId="2" borderId="4" xfId="8" applyFont="1" applyFill="1" applyBorder="1" applyAlignment="1">
      <alignment horizontal="center" vertical="center" wrapText="1"/>
    </xf>
    <xf numFmtId="0" fontId="14" fillId="2" borderId="6" xfId="8" applyFont="1" applyFill="1" applyBorder="1" applyAlignment="1">
      <alignment horizontal="center" vertical="center" wrapText="1"/>
    </xf>
    <xf numFmtId="49" fontId="16" fillId="2" borderId="10" xfId="0" applyNumberFormat="1" applyFont="1" applyFill="1" applyBorder="1" applyAlignment="1">
      <alignment horizontal="center" vertical="center"/>
    </xf>
    <xf numFmtId="49" fontId="16" fillId="2" borderId="7" xfId="0" applyNumberFormat="1" applyFont="1" applyFill="1" applyBorder="1" applyAlignment="1">
      <alignment horizontal="center" vertical="center"/>
    </xf>
    <xf numFmtId="49" fontId="16" fillId="2" borderId="14" xfId="0" applyNumberFormat="1" applyFont="1" applyFill="1" applyBorder="1" applyAlignment="1">
      <alignment horizontal="center" vertical="center"/>
    </xf>
    <xf numFmtId="49" fontId="16" fillId="2" borderId="8" xfId="0" applyNumberFormat="1" applyFont="1" applyFill="1" applyBorder="1" applyAlignment="1">
      <alignment horizontal="center" vertical="center"/>
    </xf>
    <xf numFmtId="0" fontId="5" fillId="2" borderId="0" xfId="8" applyFont="1" applyFill="1" applyAlignment="1">
      <alignment horizontal="center" vertical="center"/>
    </xf>
    <xf numFmtId="0" fontId="15" fillId="2" borderId="9" xfId="8" applyFont="1" applyFill="1" applyBorder="1" applyAlignment="1">
      <alignment horizontal="right" vertical="center" wrapText="1"/>
    </xf>
    <xf numFmtId="0" fontId="14" fillId="2" borderId="11" xfId="8" applyFont="1" applyFill="1" applyBorder="1" applyAlignment="1">
      <alignment horizontal="center" vertical="center"/>
    </xf>
    <xf numFmtId="0" fontId="14" fillId="2" borderId="12" xfId="8" applyFont="1" applyFill="1" applyBorder="1" applyAlignment="1">
      <alignment horizontal="center" vertical="center"/>
    </xf>
    <xf numFmtId="0" fontId="14" fillId="2" borderId="13" xfId="8" applyFont="1" applyFill="1" applyBorder="1" applyAlignment="1">
      <alignment horizontal="center" vertical="center"/>
    </xf>
    <xf numFmtId="49" fontId="17" fillId="2" borderId="1" xfId="0" applyNumberFormat="1" applyFont="1" applyFill="1" applyBorder="1" applyAlignment="1">
      <alignment horizontal="left" vertical="center"/>
    </xf>
    <xf numFmtId="0" fontId="17" fillId="2" borderId="1" xfId="0" applyFont="1" applyFill="1" applyBorder="1" applyAlignment="1">
      <alignment horizontal="left"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6"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2" borderId="0" xfId="0" applyFont="1" applyFill="1" applyBorder="1" applyAlignment="1">
      <alignment horizontal="right" vertical="center"/>
    </xf>
    <xf numFmtId="0" fontId="9" fillId="2" borderId="0" xfId="0" applyFont="1" applyFill="1" applyBorder="1" applyAlignment="1">
      <alignment horizontal="right" vertical="center"/>
    </xf>
    <xf numFmtId="0" fontId="11" fillId="2" borderId="1" xfId="0" applyFont="1" applyFill="1" applyBorder="1" applyAlignment="1">
      <alignment horizontal="center" vertical="center"/>
    </xf>
    <xf numFmtId="0" fontId="11" fillId="2" borderId="1" xfId="0" applyFont="1" applyFill="1" applyBorder="1" applyAlignment="1">
      <alignment vertical="center"/>
    </xf>
    <xf numFmtId="0" fontId="11" fillId="2" borderId="1" xfId="0" applyFont="1" applyFill="1" applyBorder="1" applyAlignment="1">
      <alignment vertical="center" wrapText="1"/>
    </xf>
    <xf numFmtId="0" fontId="12" fillId="2" borderId="1" xfId="0" applyFont="1" applyFill="1" applyBorder="1" applyAlignment="1">
      <alignment horizontal="justify" vertical="center"/>
    </xf>
    <xf numFmtId="0" fontId="12" fillId="2" borderId="1" xfId="0" applyFont="1" applyFill="1" applyBorder="1" applyAlignment="1">
      <alignment vertical="center"/>
    </xf>
    <xf numFmtId="0" fontId="12" fillId="2" borderId="1" xfId="0" applyFont="1" applyFill="1" applyBorder="1" applyAlignment="1">
      <alignment horizontal="right" vertical="center"/>
    </xf>
    <xf numFmtId="0" fontId="11" fillId="2" borderId="1" xfId="0" applyFont="1" applyFill="1" applyBorder="1" applyAlignment="1">
      <alignment horizontal="center" vertical="center" wrapText="1"/>
    </xf>
    <xf numFmtId="0" fontId="5"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1" xfId="0" applyFont="1" applyFill="1" applyBorder="1" applyAlignment="1">
      <alignment horizontal="center" vertical="center"/>
    </xf>
    <xf numFmtId="0" fontId="5" fillId="2" borderId="0" xfId="3" applyFont="1" applyFill="1" applyAlignment="1">
      <alignment horizontal="center" vertical="center"/>
    </xf>
  </cellXfs>
  <cellStyles count="9">
    <cellStyle name="百分比 2" xfId="1"/>
    <cellStyle name="常规" xfId="0" builtinId="0"/>
    <cellStyle name="常规 10" xfId="4"/>
    <cellStyle name="常规 2" xfId="8"/>
    <cellStyle name="常规 2 2" xfId="3"/>
    <cellStyle name="常规 3" xfId="7"/>
    <cellStyle name="常规 3 2" xfId="2"/>
    <cellStyle name="常规 4" xfId="5"/>
    <cellStyle name="常规 5" xfId="6"/>
  </cellStyles>
  <dxfs count="0"/>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zhuwm/04&#22320;&#26041;&#32508;&#21512;/06&#22320;&#26041;&#39044;&#31639;/2022&#24180;/2022&#24180;&#22320;&#26041;&#36130;&#25919;&#39044;&#31639;&#34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showZeros="0" workbookViewId="0">
      <selection activeCell="A13" sqref="A13"/>
    </sheetView>
  </sheetViews>
  <sheetFormatPr defaultColWidth="9" defaultRowHeight="14.25"/>
  <cols>
    <col min="1" max="1" width="148.375" style="204" customWidth="1"/>
    <col min="2" max="2" width="9" style="204" hidden="1" customWidth="1"/>
    <col min="3" max="16384" width="9" style="204"/>
  </cols>
  <sheetData>
    <row r="1" spans="1:2" ht="36.75" customHeight="1">
      <c r="A1" s="207" t="s">
        <v>0</v>
      </c>
      <c r="B1" s="204" t="s">
        <v>1</v>
      </c>
    </row>
    <row r="2" spans="1:2" ht="52.5" customHeight="1">
      <c r="A2" s="208"/>
      <c r="B2" s="204" t="s">
        <v>2</v>
      </c>
    </row>
    <row r="3" spans="1:2" ht="178.5" customHeight="1">
      <c r="A3" s="209" t="s">
        <v>3</v>
      </c>
      <c r="B3" s="204" t="s">
        <v>4</v>
      </c>
    </row>
    <row r="4" spans="1:2" ht="51.75" customHeight="1">
      <c r="A4" s="209" t="s">
        <v>0</v>
      </c>
      <c r="B4" s="204" t="s">
        <v>5</v>
      </c>
    </row>
    <row r="5" spans="1:2" ht="33" customHeight="1">
      <c r="A5" s="210"/>
      <c r="B5" s="204" t="s">
        <v>6</v>
      </c>
    </row>
    <row r="6" spans="1:2" ht="42" customHeight="1">
      <c r="A6" s="210"/>
      <c r="B6" s="204" t="s">
        <v>7</v>
      </c>
    </row>
  </sheetData>
  <phoneticPr fontId="29" type="noConversion"/>
  <printOptions horizontalCentered="1"/>
  <pageMargins left="0.75" right="0.75" top="0.98" bottom="0.98" header="0.51" footer="0.51"/>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showGridLines="0" showZeros="0" workbookViewId="0">
      <selection activeCell="A10" sqref="A10"/>
    </sheetView>
  </sheetViews>
  <sheetFormatPr defaultColWidth="9" defaultRowHeight="14.25"/>
  <cols>
    <col min="1" max="1" width="117.375" style="204" customWidth="1"/>
    <col min="2" max="16384" width="9" style="204"/>
  </cols>
  <sheetData>
    <row r="1" spans="1:1" ht="48.75" customHeight="1">
      <c r="A1" s="205" t="s">
        <v>8</v>
      </c>
    </row>
    <row r="2" spans="1:1" s="202" customFormat="1" ht="27.95" customHeight="1">
      <c r="A2" s="206" t="s">
        <v>9</v>
      </c>
    </row>
    <row r="3" spans="1:1" s="202" customFormat="1" ht="27.95" customHeight="1">
      <c r="A3" s="206" t="s">
        <v>10</v>
      </c>
    </row>
    <row r="4" spans="1:1" s="202" customFormat="1" ht="27.95" customHeight="1">
      <c r="A4" s="206" t="s">
        <v>11</v>
      </c>
    </row>
    <row r="5" spans="1:1" s="202" customFormat="1" ht="27.95" customHeight="1">
      <c r="A5" s="206" t="s">
        <v>12</v>
      </c>
    </row>
    <row r="6" spans="1:1" s="202" customFormat="1" ht="27.95" customHeight="1">
      <c r="A6" s="206" t="s">
        <v>13</v>
      </c>
    </row>
    <row r="7" spans="1:1" s="202" customFormat="1" ht="27.95" customHeight="1">
      <c r="A7" s="206" t="s">
        <v>14</v>
      </c>
    </row>
    <row r="8" spans="1:1" s="202" customFormat="1" ht="27.95" customHeight="1">
      <c r="A8" s="206" t="s">
        <v>15</v>
      </c>
    </row>
    <row r="9" spans="1:1" s="202" customFormat="1" ht="27.95" customHeight="1">
      <c r="A9" s="206" t="s">
        <v>16</v>
      </c>
    </row>
    <row r="10" spans="1:1" s="202" customFormat="1" ht="27.95" customHeight="1">
      <c r="A10" s="206" t="s">
        <v>17</v>
      </c>
    </row>
    <row r="11" spans="1:1" s="202" customFormat="1" ht="27.95" customHeight="1">
      <c r="A11" s="206" t="s">
        <v>18</v>
      </c>
    </row>
    <row r="12" spans="1:1" s="202" customFormat="1" ht="27.95" customHeight="1">
      <c r="A12" s="206" t="s">
        <v>19</v>
      </c>
    </row>
    <row r="13" spans="1:1" s="202" customFormat="1" ht="27.95" customHeight="1">
      <c r="A13" s="206" t="s">
        <v>20</v>
      </c>
    </row>
    <row r="14" spans="1:1" s="203" customFormat="1" ht="27.95" customHeight="1">
      <c r="A14" s="206" t="s">
        <v>21</v>
      </c>
    </row>
    <row r="15" spans="1:1" ht="27.95" customHeight="1">
      <c r="A15" s="206" t="s">
        <v>22</v>
      </c>
    </row>
  </sheetData>
  <phoneticPr fontId="29" type="noConversion"/>
  <printOptions horizontalCentered="1"/>
  <pageMargins left="0.75" right="0.75" top="0.44" bottom="0.66" header="0.22" footer="0.51"/>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showGridLines="0" showZeros="0" workbookViewId="0">
      <pane ySplit="5" topLeftCell="A18" activePane="bottomLeft" state="frozen"/>
      <selection pane="bottomLeft" activeCell="H6" sqref="H6"/>
    </sheetView>
  </sheetViews>
  <sheetFormatPr defaultColWidth="9" defaultRowHeight="13.5"/>
  <cols>
    <col min="1" max="1" width="9" style="2"/>
    <col min="2" max="2" width="32.125" style="2" customWidth="1"/>
    <col min="3" max="5" width="19.875" style="52" customWidth="1"/>
    <col min="6" max="7" width="19.875" style="196" customWidth="1"/>
    <col min="8" max="16384" width="9" style="2"/>
  </cols>
  <sheetData>
    <row r="1" spans="1:7" ht="18" customHeight="1">
      <c r="A1" s="4" t="s">
        <v>23</v>
      </c>
    </row>
    <row r="2" spans="1:7" s="1" customFormat="1" ht="22.5">
      <c r="A2" s="211" t="s">
        <v>24</v>
      </c>
      <c r="B2" s="211"/>
      <c r="C2" s="212"/>
      <c r="D2" s="212"/>
      <c r="E2" s="212"/>
      <c r="F2" s="213"/>
      <c r="G2" s="213"/>
    </row>
    <row r="3" spans="1:7" ht="20.25" customHeight="1">
      <c r="G3" s="197" t="s">
        <v>25</v>
      </c>
    </row>
    <row r="4" spans="1:7" ht="31.5" customHeight="1">
      <c r="A4" s="214" t="s">
        <v>26</v>
      </c>
      <c r="B4" s="215"/>
      <c r="C4" s="221" t="s">
        <v>27</v>
      </c>
      <c r="D4" s="221" t="s">
        <v>28</v>
      </c>
      <c r="E4" s="216" t="s">
        <v>29</v>
      </c>
      <c r="F4" s="217"/>
      <c r="G4" s="218"/>
    </row>
    <row r="5" spans="1:7" ht="33.950000000000003" customHeight="1">
      <c r="A5" s="6" t="s">
        <v>30</v>
      </c>
      <c r="B5" s="6" t="s">
        <v>31</v>
      </c>
      <c r="C5" s="222"/>
      <c r="D5" s="222"/>
      <c r="E5" s="7" t="s">
        <v>32</v>
      </c>
      <c r="F5" s="198" t="s">
        <v>33</v>
      </c>
      <c r="G5" s="198" t="s">
        <v>34</v>
      </c>
    </row>
    <row r="6" spans="1:7" ht="20.100000000000001" customHeight="1">
      <c r="A6" s="73">
        <v>101</v>
      </c>
      <c r="B6" s="10" t="s">
        <v>35</v>
      </c>
      <c r="C6" s="55">
        <f>SUM(C7:C22)</f>
        <v>44743</v>
      </c>
      <c r="D6" s="55">
        <f>SUM(D7:D22)</f>
        <v>35628</v>
      </c>
      <c r="E6" s="55">
        <f>SUM(E7:E22)</f>
        <v>51571</v>
      </c>
      <c r="F6" s="199">
        <f>E6/C6*100</f>
        <v>115.26048767404957</v>
      </c>
      <c r="G6" s="199">
        <f>E6/D6*100</f>
        <v>144.74851240597283</v>
      </c>
    </row>
    <row r="7" spans="1:7" ht="20.100000000000001" customHeight="1">
      <c r="A7" s="8">
        <v>10101</v>
      </c>
      <c r="B7" s="9" t="s">
        <v>36</v>
      </c>
      <c r="C7" s="57">
        <v>12550</v>
      </c>
      <c r="D7" s="57">
        <v>3063</v>
      </c>
      <c r="E7" s="57">
        <v>14764</v>
      </c>
      <c r="F7" s="199">
        <f t="shared" ref="F7:F33" si="0">E7/C7*100</f>
        <v>117.6414342629482</v>
      </c>
      <c r="G7" s="199">
        <f t="shared" ref="G7:G33" si="1">E7/D7*100</f>
        <v>482.01110022853413</v>
      </c>
    </row>
    <row r="8" spans="1:7" ht="20.100000000000001" customHeight="1">
      <c r="A8" s="8">
        <v>10104</v>
      </c>
      <c r="B8" s="9" t="s">
        <v>37</v>
      </c>
      <c r="C8" s="57">
        <v>5180</v>
      </c>
      <c r="D8" s="57">
        <v>5524</v>
      </c>
      <c r="E8" s="57">
        <v>6466</v>
      </c>
      <c r="F8" s="199">
        <f t="shared" si="0"/>
        <v>124.82625482625483</v>
      </c>
      <c r="G8" s="199">
        <f t="shared" si="1"/>
        <v>117.05286024619841</v>
      </c>
    </row>
    <row r="9" spans="1:7" ht="20.100000000000001" customHeight="1">
      <c r="A9" s="8">
        <v>10105</v>
      </c>
      <c r="B9" s="9" t="s">
        <v>38</v>
      </c>
      <c r="C9" s="57"/>
      <c r="D9" s="57"/>
      <c r="E9" s="57"/>
      <c r="F9" s="199" t="e">
        <f t="shared" si="0"/>
        <v>#DIV/0!</v>
      </c>
      <c r="G9" s="199" t="e">
        <f t="shared" si="1"/>
        <v>#DIV/0!</v>
      </c>
    </row>
    <row r="10" spans="1:7" ht="20.100000000000001" customHeight="1">
      <c r="A10" s="8">
        <v>10106</v>
      </c>
      <c r="B10" s="9" t="s">
        <v>39</v>
      </c>
      <c r="C10" s="57">
        <v>1748</v>
      </c>
      <c r="D10" s="57">
        <v>2755</v>
      </c>
      <c r="E10" s="57">
        <v>2962</v>
      </c>
      <c r="F10" s="199">
        <f t="shared" si="0"/>
        <v>169.4508009153318</v>
      </c>
      <c r="G10" s="199">
        <f t="shared" si="1"/>
        <v>107.51361161524503</v>
      </c>
    </row>
    <row r="11" spans="1:7" ht="20.100000000000001" customHeight="1">
      <c r="A11" s="8">
        <v>10107</v>
      </c>
      <c r="B11" s="9" t="s">
        <v>40</v>
      </c>
      <c r="C11" s="57">
        <v>41</v>
      </c>
      <c r="D11" s="57">
        <v>52</v>
      </c>
      <c r="E11" s="57">
        <v>64</v>
      </c>
      <c r="F11" s="199">
        <f t="shared" si="0"/>
        <v>156.09756097560975</v>
      </c>
      <c r="G11" s="199">
        <f t="shared" si="1"/>
        <v>123.07692307692308</v>
      </c>
    </row>
    <row r="12" spans="1:7" ht="20.100000000000001" customHeight="1">
      <c r="A12" s="8">
        <v>10109</v>
      </c>
      <c r="B12" s="9" t="s">
        <v>41</v>
      </c>
      <c r="C12" s="57">
        <v>822</v>
      </c>
      <c r="D12" s="57">
        <v>758</v>
      </c>
      <c r="E12" s="57">
        <v>880</v>
      </c>
      <c r="F12" s="199">
        <f t="shared" si="0"/>
        <v>107.05596107055962</v>
      </c>
      <c r="G12" s="199">
        <f t="shared" si="1"/>
        <v>116.09498680738785</v>
      </c>
    </row>
    <row r="13" spans="1:7" ht="20.100000000000001" customHeight="1">
      <c r="A13" s="8">
        <v>10110</v>
      </c>
      <c r="B13" s="9" t="s">
        <v>42</v>
      </c>
      <c r="C13" s="57">
        <v>4300</v>
      </c>
      <c r="D13" s="57">
        <v>5707</v>
      </c>
      <c r="E13" s="57">
        <v>6377</v>
      </c>
      <c r="F13" s="199">
        <f t="shared" si="0"/>
        <v>148.30232558139537</v>
      </c>
      <c r="G13" s="199">
        <f t="shared" si="1"/>
        <v>111.73996845978623</v>
      </c>
    </row>
    <row r="14" spans="1:7" ht="20.100000000000001" customHeight="1">
      <c r="A14" s="8">
        <v>10111</v>
      </c>
      <c r="B14" s="9" t="s">
        <v>43</v>
      </c>
      <c r="C14" s="57">
        <v>3170</v>
      </c>
      <c r="D14" s="57">
        <v>2312</v>
      </c>
      <c r="E14" s="57">
        <v>2611</v>
      </c>
      <c r="F14" s="199">
        <f t="shared" si="0"/>
        <v>82.365930599369079</v>
      </c>
      <c r="G14" s="199">
        <f t="shared" si="1"/>
        <v>112.9325259515571</v>
      </c>
    </row>
    <row r="15" spans="1:7" ht="20.100000000000001" customHeight="1">
      <c r="A15" s="8">
        <v>10112</v>
      </c>
      <c r="B15" s="9" t="s">
        <v>44</v>
      </c>
      <c r="C15" s="57">
        <v>2285</v>
      </c>
      <c r="D15" s="57">
        <v>2457</v>
      </c>
      <c r="E15" s="57">
        <v>2583</v>
      </c>
      <c r="F15" s="199">
        <f t="shared" si="0"/>
        <v>113.04157549234135</v>
      </c>
      <c r="G15" s="199">
        <f t="shared" si="1"/>
        <v>105.12820512820514</v>
      </c>
    </row>
    <row r="16" spans="1:7" ht="20.100000000000001" customHeight="1">
      <c r="A16" s="8">
        <v>10113</v>
      </c>
      <c r="B16" s="9" t="s">
        <v>45</v>
      </c>
      <c r="C16" s="57">
        <v>7750</v>
      </c>
      <c r="D16" s="57">
        <v>4434</v>
      </c>
      <c r="E16" s="57">
        <v>5119</v>
      </c>
      <c r="F16" s="199">
        <f t="shared" si="0"/>
        <v>66.051612903225816</v>
      </c>
      <c r="G16" s="199">
        <f t="shared" si="1"/>
        <v>115.44880469102389</v>
      </c>
    </row>
    <row r="17" spans="1:7" ht="20.100000000000001" customHeight="1">
      <c r="A17" s="8">
        <v>10114</v>
      </c>
      <c r="B17" s="9" t="s">
        <v>46</v>
      </c>
      <c r="C17" s="57">
        <v>5507</v>
      </c>
      <c r="D17" s="57">
        <v>5630</v>
      </c>
      <c r="E17" s="57">
        <v>6420</v>
      </c>
      <c r="F17" s="199">
        <f t="shared" si="0"/>
        <v>116.57889958234972</v>
      </c>
      <c r="G17" s="199">
        <f t="shared" si="1"/>
        <v>114.03197158081706</v>
      </c>
    </row>
    <row r="18" spans="1:7" ht="20.100000000000001" customHeight="1">
      <c r="A18" s="8">
        <v>10118</v>
      </c>
      <c r="B18" s="9" t="s">
        <v>47</v>
      </c>
      <c r="C18" s="57">
        <v>1240</v>
      </c>
      <c r="D18" s="57">
        <v>2838</v>
      </c>
      <c r="E18" s="57">
        <v>3215</v>
      </c>
      <c r="F18" s="199">
        <f t="shared" si="0"/>
        <v>259.27419354838707</v>
      </c>
      <c r="G18" s="199">
        <f t="shared" si="1"/>
        <v>113.28400281888653</v>
      </c>
    </row>
    <row r="19" spans="1:7" ht="20.100000000000001" customHeight="1">
      <c r="A19" s="8">
        <v>10119</v>
      </c>
      <c r="B19" s="9" t="s">
        <v>48</v>
      </c>
      <c r="C19" s="57"/>
      <c r="D19" s="57"/>
      <c r="E19" s="57"/>
      <c r="F19" s="199" t="e">
        <f t="shared" si="0"/>
        <v>#DIV/0!</v>
      </c>
      <c r="G19" s="199" t="e">
        <f t="shared" si="1"/>
        <v>#DIV/0!</v>
      </c>
    </row>
    <row r="20" spans="1:7" ht="20.100000000000001" customHeight="1">
      <c r="A20" s="8">
        <v>10120</v>
      </c>
      <c r="B20" s="9" t="s">
        <v>49</v>
      </c>
      <c r="C20" s="57"/>
      <c r="D20" s="57"/>
      <c r="E20" s="57"/>
      <c r="F20" s="199" t="e">
        <f t="shared" si="0"/>
        <v>#DIV/0!</v>
      </c>
      <c r="G20" s="199" t="e">
        <f t="shared" si="1"/>
        <v>#DIV/0!</v>
      </c>
    </row>
    <row r="21" spans="1:7" ht="20.100000000000001" customHeight="1">
      <c r="A21" s="8">
        <v>10121</v>
      </c>
      <c r="B21" s="9" t="s">
        <v>50</v>
      </c>
      <c r="C21" s="57">
        <v>150</v>
      </c>
      <c r="D21" s="57">
        <v>96</v>
      </c>
      <c r="E21" s="57">
        <v>110</v>
      </c>
      <c r="F21" s="199">
        <f t="shared" si="0"/>
        <v>73.333333333333329</v>
      </c>
      <c r="G21" s="199">
        <f t="shared" si="1"/>
        <v>114.58333333333333</v>
      </c>
    </row>
    <row r="22" spans="1:7" ht="20.100000000000001" customHeight="1">
      <c r="A22" s="8">
        <v>10199</v>
      </c>
      <c r="B22" s="9" t="s">
        <v>51</v>
      </c>
      <c r="C22" s="57"/>
      <c r="D22" s="57">
        <v>2</v>
      </c>
      <c r="E22" s="57"/>
      <c r="F22" s="199" t="e">
        <f t="shared" si="0"/>
        <v>#DIV/0!</v>
      </c>
      <c r="G22" s="199">
        <f t="shared" si="1"/>
        <v>0</v>
      </c>
    </row>
    <row r="23" spans="1:7" ht="20.100000000000001" customHeight="1">
      <c r="A23" s="73">
        <v>103</v>
      </c>
      <c r="B23" s="10" t="s">
        <v>52</v>
      </c>
      <c r="C23" s="55">
        <f>SUM(C24:C31)</f>
        <v>50723</v>
      </c>
      <c r="D23" s="55">
        <f>SUM(D24:D31)</f>
        <v>71372</v>
      </c>
      <c r="E23" s="55">
        <f>SUM(E24:E31)</f>
        <v>62919</v>
      </c>
      <c r="F23" s="199">
        <f t="shared" si="0"/>
        <v>124.04431914516097</v>
      </c>
      <c r="G23" s="199">
        <f t="shared" si="1"/>
        <v>88.156419884548569</v>
      </c>
    </row>
    <row r="24" spans="1:7" ht="20.100000000000001" customHeight="1">
      <c r="A24" s="8">
        <v>10302</v>
      </c>
      <c r="B24" s="9" t="s">
        <v>53</v>
      </c>
      <c r="C24" s="57">
        <v>9295</v>
      </c>
      <c r="D24" s="57">
        <v>9981</v>
      </c>
      <c r="E24" s="52">
        <v>9853</v>
      </c>
      <c r="F24" s="199">
        <f t="shared" si="0"/>
        <v>106.00322754168907</v>
      </c>
      <c r="G24" s="199">
        <f>E25/D24*100</f>
        <v>86.865043582807331</v>
      </c>
    </row>
    <row r="25" spans="1:7" ht="20.100000000000001" customHeight="1">
      <c r="A25" s="8">
        <v>10304</v>
      </c>
      <c r="B25" s="9" t="s">
        <v>54</v>
      </c>
      <c r="C25" s="57">
        <v>8285</v>
      </c>
      <c r="D25" s="57">
        <v>7858</v>
      </c>
      <c r="E25" s="57">
        <v>8670</v>
      </c>
      <c r="F25" s="199">
        <f t="shared" si="0"/>
        <v>104.64695232347616</v>
      </c>
      <c r="G25" s="199">
        <f>E25/D25*100</f>
        <v>110.33341817256299</v>
      </c>
    </row>
    <row r="26" spans="1:7" ht="20.100000000000001" customHeight="1">
      <c r="A26" s="8">
        <v>10305</v>
      </c>
      <c r="B26" s="9" t="s">
        <v>55</v>
      </c>
      <c r="C26" s="57">
        <v>6140</v>
      </c>
      <c r="D26" s="57">
        <v>4509</v>
      </c>
      <c r="E26" s="57">
        <v>5346</v>
      </c>
      <c r="F26" s="199">
        <f t="shared" si="0"/>
        <v>87.068403908794792</v>
      </c>
      <c r="G26" s="199">
        <f t="shared" si="1"/>
        <v>118.56287425149701</v>
      </c>
    </row>
    <row r="27" spans="1:7" ht="20.100000000000001" customHeight="1">
      <c r="A27" s="8">
        <v>10306</v>
      </c>
      <c r="B27" s="9" t="s">
        <v>56</v>
      </c>
      <c r="C27" s="57">
        <v>562</v>
      </c>
      <c r="D27" s="57">
        <v>3011</v>
      </c>
      <c r="E27" s="57">
        <v>3200</v>
      </c>
      <c r="F27" s="199">
        <f t="shared" si="0"/>
        <v>569.39501779359432</v>
      </c>
      <c r="G27" s="199">
        <f t="shared" si="1"/>
        <v>106.27698439056792</v>
      </c>
    </row>
    <row r="28" spans="1:7" ht="20.100000000000001" customHeight="1">
      <c r="A28" s="8">
        <v>10307</v>
      </c>
      <c r="B28" s="9" t="s">
        <v>57</v>
      </c>
      <c r="C28" s="57">
        <v>26066</v>
      </c>
      <c r="D28" s="57">
        <v>45181</v>
      </c>
      <c r="E28" s="57">
        <v>35050</v>
      </c>
      <c r="F28" s="199">
        <f t="shared" si="0"/>
        <v>134.46635463822605</v>
      </c>
      <c r="G28" s="199">
        <f t="shared" si="1"/>
        <v>77.576857528607164</v>
      </c>
    </row>
    <row r="29" spans="1:7" ht="20.100000000000001" customHeight="1">
      <c r="A29" s="8">
        <v>10308</v>
      </c>
      <c r="B29" s="9" t="s">
        <v>58</v>
      </c>
      <c r="C29" s="57">
        <v>195</v>
      </c>
      <c r="D29" s="57">
        <v>19</v>
      </c>
      <c r="E29" s="57"/>
      <c r="F29" s="199">
        <f t="shared" si="0"/>
        <v>0</v>
      </c>
      <c r="G29" s="199">
        <f t="shared" si="1"/>
        <v>0</v>
      </c>
    </row>
    <row r="30" spans="1:7" s="195" customFormat="1" ht="20.100000000000001" customHeight="1">
      <c r="A30" s="8">
        <v>10309</v>
      </c>
      <c r="B30" s="9" t="s">
        <v>59</v>
      </c>
      <c r="C30" s="57">
        <v>180</v>
      </c>
      <c r="D30" s="200">
        <v>813</v>
      </c>
      <c r="E30" s="200">
        <v>800</v>
      </c>
      <c r="F30" s="199">
        <f t="shared" si="0"/>
        <v>444.44444444444446</v>
      </c>
      <c r="G30" s="199">
        <f t="shared" si="1"/>
        <v>98.400984009840101</v>
      </c>
    </row>
    <row r="31" spans="1:7" s="195" customFormat="1" ht="20.100000000000001" customHeight="1">
      <c r="A31" s="8">
        <v>10399</v>
      </c>
      <c r="B31" s="9" t="s">
        <v>60</v>
      </c>
      <c r="C31" s="57"/>
      <c r="D31" s="200"/>
      <c r="E31" s="200"/>
      <c r="F31" s="199" t="e">
        <f t="shared" si="0"/>
        <v>#DIV/0!</v>
      </c>
      <c r="G31" s="199" t="e">
        <f t="shared" si="1"/>
        <v>#DIV/0!</v>
      </c>
    </row>
    <row r="32" spans="1:7" s="195" customFormat="1" ht="20.100000000000001" customHeight="1">
      <c r="A32" s="8"/>
      <c r="B32" s="9" t="s">
        <v>0</v>
      </c>
      <c r="C32" s="57"/>
      <c r="D32" s="200"/>
      <c r="E32" s="200"/>
      <c r="F32" s="199"/>
      <c r="G32" s="199"/>
    </row>
    <row r="33" spans="1:7" ht="20.100000000000001" customHeight="1">
      <c r="A33" s="219" t="s">
        <v>61</v>
      </c>
      <c r="B33" s="220"/>
      <c r="C33" s="201">
        <f>C6+C23</f>
        <v>95466</v>
      </c>
      <c r="D33" s="201">
        <f>D6+D23</f>
        <v>107000</v>
      </c>
      <c r="E33" s="201">
        <f>E6+E23</f>
        <v>114490</v>
      </c>
      <c r="F33" s="199">
        <f t="shared" si="0"/>
        <v>119.92751346028953</v>
      </c>
      <c r="G33" s="199">
        <f t="shared" si="1"/>
        <v>107</v>
      </c>
    </row>
  </sheetData>
  <mergeCells count="6">
    <mergeCell ref="A2:G2"/>
    <mergeCell ref="A4:B4"/>
    <mergeCell ref="E4:G4"/>
    <mergeCell ref="A33:B33"/>
    <mergeCell ref="C4:C5"/>
    <mergeCell ref="D4:D5"/>
  </mergeCells>
  <phoneticPr fontId="29" type="noConversion"/>
  <printOptions horizontalCentered="1"/>
  <pageMargins left="0.47222222222222199" right="0.47222222222222199" top="0.196527777777778" bottom="7.8472222222222193E-2" header="0" footer="0"/>
  <pageSetup paperSize="9" scale="69" fitToWidth="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78"/>
  <sheetViews>
    <sheetView showZeros="0" workbookViewId="0">
      <pane ySplit="5" topLeftCell="A1256" activePane="bottomLeft" state="frozen"/>
      <selection pane="bottomLeft" activeCell="E1256" sqref="E1256"/>
    </sheetView>
  </sheetViews>
  <sheetFormatPr defaultColWidth="9" defaultRowHeight="13.5"/>
  <cols>
    <col min="1" max="1" width="9" style="174"/>
    <col min="2" max="2" width="52.625" style="2" customWidth="1"/>
    <col min="3" max="7" width="10.5" style="2" customWidth="1"/>
    <col min="8" max="8" width="11.875" style="2" customWidth="1"/>
    <col min="9" max="9" width="16.25" style="2" customWidth="1"/>
    <col min="10" max="16384" width="9" style="2"/>
  </cols>
  <sheetData>
    <row r="1" spans="1:8" ht="14.25">
      <c r="A1" s="175" t="s">
        <v>62</v>
      </c>
      <c r="F1" s="71" t="s">
        <v>0</v>
      </c>
      <c r="G1" s="71"/>
    </row>
    <row r="2" spans="1:8" s="1" customFormat="1" ht="22.5">
      <c r="A2" s="211" t="s">
        <v>63</v>
      </c>
      <c r="B2" s="211"/>
      <c r="C2" s="211"/>
      <c r="D2" s="211"/>
      <c r="E2" s="211"/>
      <c r="F2" s="211"/>
      <c r="G2" s="211"/>
    </row>
    <row r="3" spans="1:8">
      <c r="G3" s="71" t="s">
        <v>25</v>
      </c>
    </row>
    <row r="4" spans="1:8" ht="23.1" customHeight="1">
      <c r="A4" s="214" t="s">
        <v>26</v>
      </c>
      <c r="B4" s="215"/>
      <c r="C4" s="221" t="s">
        <v>27</v>
      </c>
      <c r="D4" s="221" t="s">
        <v>28</v>
      </c>
      <c r="E4" s="223" t="s">
        <v>29</v>
      </c>
      <c r="F4" s="223"/>
      <c r="G4" s="223"/>
    </row>
    <row r="5" spans="1:8" ht="38.1" customHeight="1">
      <c r="A5" s="6" t="s">
        <v>30</v>
      </c>
      <c r="B5" s="176" t="s">
        <v>31</v>
      </c>
      <c r="C5" s="222"/>
      <c r="D5" s="222"/>
      <c r="E5" s="7" t="s">
        <v>32</v>
      </c>
      <c r="F5" s="63" t="s">
        <v>33</v>
      </c>
      <c r="G5" s="63" t="s">
        <v>34</v>
      </c>
    </row>
    <row r="6" spans="1:8">
      <c r="A6" s="73">
        <v>201</v>
      </c>
      <c r="B6" s="177" t="s">
        <v>64</v>
      </c>
      <c r="C6" s="10">
        <f>C7+C19+C28+C39+C50+C61+C72+C80+C89+C102+C111+C122+C134+C141+C149+C155+C162+C169+C176+C183+C190+C198+C204+C210+C217+C232</f>
        <v>27415</v>
      </c>
      <c r="D6" s="10">
        <f>D7+D19+D28+D39+D50+D61+D72+D80+D89+D102+D111+D122+D134+D141+D149+D155+D162+D169+D176+D183+D190+D198+D204+D210+D217+D232</f>
        <v>29105</v>
      </c>
      <c r="E6" s="10">
        <f>E7+E19+E28+E39+E50+E61+E72+E80+E89+E102+E111+E122+E134+E141+E149+E155+E162+E169+E176+E183+E190+E198+E204+E210+E217+E232</f>
        <v>39682</v>
      </c>
      <c r="F6" s="10">
        <f>E6/C6*100</f>
        <v>144.74557723873792</v>
      </c>
      <c r="G6" s="10">
        <f>E6/D6*100</f>
        <v>136.34083490809138</v>
      </c>
      <c r="H6" s="2">
        <f>LEN(A6)</f>
        <v>3</v>
      </c>
    </row>
    <row r="7" spans="1:8">
      <c r="A7" s="73">
        <v>20101</v>
      </c>
      <c r="B7" s="178" t="s">
        <v>65</v>
      </c>
      <c r="C7" s="10">
        <f>SUM(C8:C18)</f>
        <v>597</v>
      </c>
      <c r="D7" s="10">
        <f>SUM(D8:D18)</f>
        <v>924</v>
      </c>
      <c r="E7" s="10">
        <f>SUM(E8:E18)</f>
        <v>1481</v>
      </c>
      <c r="F7" s="10">
        <f t="shared" ref="F7:F70" si="0">E7/C7*100</f>
        <v>248.07370184254606</v>
      </c>
      <c r="G7" s="10">
        <f t="shared" ref="G7:G70" si="1">E7/D7*100</f>
        <v>160.2813852813853</v>
      </c>
      <c r="H7" s="2">
        <f t="shared" ref="H7:H70" si="2">LEN(A7)</f>
        <v>5</v>
      </c>
    </row>
    <row r="8" spans="1:8">
      <c r="A8" s="8">
        <v>2010101</v>
      </c>
      <c r="B8" s="179" t="s">
        <v>66</v>
      </c>
      <c r="C8" s="9">
        <v>597</v>
      </c>
      <c r="D8" s="9">
        <v>851</v>
      </c>
      <c r="E8" s="9">
        <v>1477</v>
      </c>
      <c r="F8" s="10">
        <f t="shared" si="0"/>
        <v>247.40368509212729</v>
      </c>
      <c r="G8" s="10">
        <f t="shared" si="1"/>
        <v>173.5605170387779</v>
      </c>
      <c r="H8" s="2">
        <f t="shared" si="2"/>
        <v>7</v>
      </c>
    </row>
    <row r="9" spans="1:8">
      <c r="A9" s="8">
        <v>2010102</v>
      </c>
      <c r="B9" s="179" t="s">
        <v>67</v>
      </c>
      <c r="C9" s="9"/>
      <c r="D9" s="9"/>
      <c r="E9" s="9">
        <v>0</v>
      </c>
      <c r="F9" s="10" t="e">
        <f t="shared" si="0"/>
        <v>#DIV/0!</v>
      </c>
      <c r="G9" s="10" t="e">
        <f t="shared" si="1"/>
        <v>#DIV/0!</v>
      </c>
      <c r="H9" s="2">
        <f t="shared" si="2"/>
        <v>7</v>
      </c>
    </row>
    <row r="10" spans="1:8">
      <c r="A10" s="8">
        <v>2010103</v>
      </c>
      <c r="B10" s="180" t="s">
        <v>68</v>
      </c>
      <c r="C10" s="9"/>
      <c r="D10" s="9"/>
      <c r="E10" s="9">
        <v>0</v>
      </c>
      <c r="F10" s="10" t="e">
        <f t="shared" si="0"/>
        <v>#DIV/0!</v>
      </c>
      <c r="G10" s="10" t="e">
        <f t="shared" si="1"/>
        <v>#DIV/0!</v>
      </c>
      <c r="H10" s="2">
        <f t="shared" si="2"/>
        <v>7</v>
      </c>
    </row>
    <row r="11" spans="1:8">
      <c r="A11" s="8">
        <v>2010104</v>
      </c>
      <c r="B11" s="180" t="s">
        <v>69</v>
      </c>
      <c r="C11" s="9"/>
      <c r="D11" s="9">
        <v>29</v>
      </c>
      <c r="E11" s="9">
        <v>0</v>
      </c>
      <c r="F11" s="10" t="e">
        <f t="shared" si="0"/>
        <v>#DIV/0!</v>
      </c>
      <c r="G11" s="10">
        <f t="shared" si="1"/>
        <v>0</v>
      </c>
      <c r="H11" s="2">
        <f t="shared" si="2"/>
        <v>7</v>
      </c>
    </row>
    <row r="12" spans="1:8">
      <c r="A12" s="8">
        <v>2010105</v>
      </c>
      <c r="B12" s="180" t="s">
        <v>70</v>
      </c>
      <c r="C12" s="9"/>
      <c r="D12" s="9"/>
      <c r="E12" s="9">
        <v>0</v>
      </c>
      <c r="F12" s="10" t="e">
        <f t="shared" si="0"/>
        <v>#DIV/0!</v>
      </c>
      <c r="G12" s="10" t="e">
        <f t="shared" si="1"/>
        <v>#DIV/0!</v>
      </c>
      <c r="H12" s="2">
        <f t="shared" si="2"/>
        <v>7</v>
      </c>
    </row>
    <row r="13" spans="1:8">
      <c r="A13" s="8">
        <v>2010106</v>
      </c>
      <c r="B13" s="181" t="s">
        <v>71</v>
      </c>
      <c r="C13" s="9"/>
      <c r="D13" s="9"/>
      <c r="E13" s="9">
        <v>0</v>
      </c>
      <c r="F13" s="10" t="e">
        <f t="shared" si="0"/>
        <v>#DIV/0!</v>
      </c>
      <c r="G13" s="10" t="e">
        <f t="shared" si="1"/>
        <v>#DIV/0!</v>
      </c>
      <c r="H13" s="2">
        <f t="shared" si="2"/>
        <v>7</v>
      </c>
    </row>
    <row r="14" spans="1:8">
      <c r="A14" s="8">
        <v>2010107</v>
      </c>
      <c r="B14" s="181" t="s">
        <v>72</v>
      </c>
      <c r="C14" s="9"/>
      <c r="D14" s="9"/>
      <c r="E14" s="9">
        <v>0</v>
      </c>
      <c r="F14" s="10" t="e">
        <f t="shared" si="0"/>
        <v>#DIV/0!</v>
      </c>
      <c r="G14" s="10" t="e">
        <f t="shared" si="1"/>
        <v>#DIV/0!</v>
      </c>
      <c r="H14" s="2">
        <f t="shared" si="2"/>
        <v>7</v>
      </c>
    </row>
    <row r="15" spans="1:8">
      <c r="A15" s="8">
        <v>2010108</v>
      </c>
      <c r="B15" s="181" t="s">
        <v>73</v>
      </c>
      <c r="C15" s="9"/>
      <c r="D15" s="9">
        <v>44</v>
      </c>
      <c r="E15" s="9">
        <v>0</v>
      </c>
      <c r="F15" s="10" t="e">
        <f t="shared" si="0"/>
        <v>#DIV/0!</v>
      </c>
      <c r="G15" s="10">
        <f t="shared" si="1"/>
        <v>0</v>
      </c>
      <c r="H15" s="2">
        <f t="shared" si="2"/>
        <v>7</v>
      </c>
    </row>
    <row r="16" spans="1:8">
      <c r="A16" s="8">
        <v>2010109</v>
      </c>
      <c r="B16" s="181" t="s">
        <v>74</v>
      </c>
      <c r="C16" s="9"/>
      <c r="D16" s="9"/>
      <c r="E16" s="9">
        <v>0</v>
      </c>
      <c r="F16" s="10" t="e">
        <f t="shared" si="0"/>
        <v>#DIV/0!</v>
      </c>
      <c r="G16" s="10" t="e">
        <f t="shared" si="1"/>
        <v>#DIV/0!</v>
      </c>
      <c r="H16" s="2">
        <f t="shared" si="2"/>
        <v>7</v>
      </c>
    </row>
    <row r="17" spans="1:8">
      <c r="A17" s="8">
        <v>2010150</v>
      </c>
      <c r="B17" s="181" t="s">
        <v>75</v>
      </c>
      <c r="C17" s="9"/>
      <c r="D17" s="9"/>
      <c r="E17" s="9">
        <v>0</v>
      </c>
      <c r="F17" s="10" t="e">
        <f t="shared" si="0"/>
        <v>#DIV/0!</v>
      </c>
      <c r="G17" s="10" t="e">
        <f t="shared" si="1"/>
        <v>#DIV/0!</v>
      </c>
      <c r="H17" s="2">
        <f t="shared" si="2"/>
        <v>7</v>
      </c>
    </row>
    <row r="18" spans="1:8">
      <c r="A18" s="8">
        <v>2010199</v>
      </c>
      <c r="B18" s="181" t="s">
        <v>76</v>
      </c>
      <c r="C18" s="9"/>
      <c r="D18" s="9"/>
      <c r="E18" s="9">
        <v>4</v>
      </c>
      <c r="F18" s="10" t="e">
        <f t="shared" si="0"/>
        <v>#DIV/0!</v>
      </c>
      <c r="G18" s="10" t="e">
        <f t="shared" si="1"/>
        <v>#DIV/0!</v>
      </c>
      <c r="H18" s="2">
        <f t="shared" si="2"/>
        <v>7</v>
      </c>
    </row>
    <row r="19" spans="1:8">
      <c r="A19" s="73">
        <v>20102</v>
      </c>
      <c r="B19" s="178" t="s">
        <v>77</v>
      </c>
      <c r="C19" s="10">
        <f>SUM(C20:C27)</f>
        <v>459</v>
      </c>
      <c r="D19" s="10">
        <f>SUM(D20:D27)</f>
        <v>745</v>
      </c>
      <c r="E19" s="10">
        <f>SUM(E20:E27)</f>
        <v>679</v>
      </c>
      <c r="F19" s="10">
        <f t="shared" si="0"/>
        <v>147.93028322440088</v>
      </c>
      <c r="G19" s="10">
        <f t="shared" si="1"/>
        <v>91.140939597315437</v>
      </c>
      <c r="H19" s="2">
        <f t="shared" si="2"/>
        <v>5</v>
      </c>
    </row>
    <row r="20" spans="1:8">
      <c r="A20" s="8">
        <v>2010201</v>
      </c>
      <c r="B20" s="179" t="s">
        <v>66</v>
      </c>
      <c r="C20" s="9">
        <v>459</v>
      </c>
      <c r="D20" s="9">
        <v>745</v>
      </c>
      <c r="E20" s="9">
        <v>679</v>
      </c>
      <c r="F20" s="10">
        <f t="shared" si="0"/>
        <v>147.93028322440088</v>
      </c>
      <c r="G20" s="10">
        <f t="shared" si="1"/>
        <v>91.140939597315437</v>
      </c>
      <c r="H20" s="2">
        <f t="shared" si="2"/>
        <v>7</v>
      </c>
    </row>
    <row r="21" spans="1:8">
      <c r="A21" s="8">
        <v>2010202</v>
      </c>
      <c r="B21" s="179" t="s">
        <v>67</v>
      </c>
      <c r="C21" s="9"/>
      <c r="D21" s="9"/>
      <c r="E21" s="9">
        <v>0</v>
      </c>
      <c r="F21" s="10" t="e">
        <f t="shared" si="0"/>
        <v>#DIV/0!</v>
      </c>
      <c r="G21" s="10" t="e">
        <f t="shared" si="1"/>
        <v>#DIV/0!</v>
      </c>
      <c r="H21" s="2">
        <f t="shared" si="2"/>
        <v>7</v>
      </c>
    </row>
    <row r="22" spans="1:8">
      <c r="A22" s="8">
        <v>2010203</v>
      </c>
      <c r="B22" s="180" t="s">
        <v>68</v>
      </c>
      <c r="C22" s="9"/>
      <c r="D22" s="9"/>
      <c r="E22" s="9">
        <v>0</v>
      </c>
      <c r="F22" s="10" t="e">
        <f t="shared" si="0"/>
        <v>#DIV/0!</v>
      </c>
      <c r="G22" s="10" t="e">
        <f t="shared" si="1"/>
        <v>#DIV/0!</v>
      </c>
      <c r="H22" s="2">
        <f t="shared" si="2"/>
        <v>7</v>
      </c>
    </row>
    <row r="23" spans="1:8">
      <c r="A23" s="8">
        <v>2010204</v>
      </c>
      <c r="B23" s="180" t="s">
        <v>78</v>
      </c>
      <c r="C23" s="9"/>
      <c r="D23" s="9"/>
      <c r="E23" s="9">
        <v>0</v>
      </c>
      <c r="F23" s="10" t="e">
        <f t="shared" si="0"/>
        <v>#DIV/0!</v>
      </c>
      <c r="G23" s="10" t="e">
        <f t="shared" si="1"/>
        <v>#DIV/0!</v>
      </c>
      <c r="H23" s="2">
        <f t="shared" si="2"/>
        <v>7</v>
      </c>
    </row>
    <row r="24" spans="1:8">
      <c r="A24" s="8">
        <v>2010205</v>
      </c>
      <c r="B24" s="180" t="s">
        <v>79</v>
      </c>
      <c r="C24" s="9"/>
      <c r="D24" s="9"/>
      <c r="E24" s="9">
        <v>0</v>
      </c>
      <c r="F24" s="10" t="e">
        <f t="shared" si="0"/>
        <v>#DIV/0!</v>
      </c>
      <c r="G24" s="10" t="e">
        <f t="shared" si="1"/>
        <v>#DIV/0!</v>
      </c>
      <c r="H24" s="2">
        <f t="shared" si="2"/>
        <v>7</v>
      </c>
    </row>
    <row r="25" spans="1:8">
      <c r="A25" s="8">
        <v>2010206</v>
      </c>
      <c r="B25" s="180" t="s">
        <v>80</v>
      </c>
      <c r="C25" s="9"/>
      <c r="D25" s="9"/>
      <c r="E25" s="9">
        <v>0</v>
      </c>
      <c r="F25" s="10" t="e">
        <f t="shared" si="0"/>
        <v>#DIV/0!</v>
      </c>
      <c r="G25" s="10" t="e">
        <f t="shared" si="1"/>
        <v>#DIV/0!</v>
      </c>
      <c r="H25" s="2">
        <f t="shared" si="2"/>
        <v>7</v>
      </c>
    </row>
    <row r="26" spans="1:8">
      <c r="A26" s="8">
        <v>2010250</v>
      </c>
      <c r="B26" s="180" t="s">
        <v>75</v>
      </c>
      <c r="C26" s="9"/>
      <c r="D26" s="9"/>
      <c r="E26" s="9">
        <v>0</v>
      </c>
      <c r="F26" s="10" t="e">
        <f t="shared" si="0"/>
        <v>#DIV/0!</v>
      </c>
      <c r="G26" s="10" t="e">
        <f t="shared" si="1"/>
        <v>#DIV/0!</v>
      </c>
      <c r="H26" s="2">
        <f t="shared" si="2"/>
        <v>7</v>
      </c>
    </row>
    <row r="27" spans="1:8">
      <c r="A27" s="8">
        <v>2010299</v>
      </c>
      <c r="B27" s="180" t="s">
        <v>81</v>
      </c>
      <c r="C27" s="9"/>
      <c r="D27" s="9"/>
      <c r="E27" s="9">
        <v>0</v>
      </c>
      <c r="F27" s="10" t="e">
        <f t="shared" si="0"/>
        <v>#DIV/0!</v>
      </c>
      <c r="G27" s="10" t="e">
        <f t="shared" si="1"/>
        <v>#DIV/0!</v>
      </c>
      <c r="H27" s="2">
        <f t="shared" si="2"/>
        <v>7</v>
      </c>
    </row>
    <row r="28" spans="1:8">
      <c r="A28" s="73">
        <v>20103</v>
      </c>
      <c r="B28" s="178" t="s">
        <v>82</v>
      </c>
      <c r="C28" s="10">
        <f>SUM(C29:C38)</f>
        <v>15246</v>
      </c>
      <c r="D28" s="10">
        <f>SUM(D29:D38)</f>
        <v>15929</v>
      </c>
      <c r="E28" s="10">
        <f>SUM(E29:E38)</f>
        <v>20750</v>
      </c>
      <c r="F28" s="10">
        <f t="shared" si="0"/>
        <v>136.10127246490882</v>
      </c>
      <c r="G28" s="10">
        <f t="shared" si="1"/>
        <v>130.26555339318224</v>
      </c>
      <c r="H28" s="2">
        <f t="shared" si="2"/>
        <v>5</v>
      </c>
    </row>
    <row r="29" spans="1:8">
      <c r="A29" s="8">
        <v>2010301</v>
      </c>
      <c r="B29" s="179" t="s">
        <v>66</v>
      </c>
      <c r="C29" s="9">
        <v>14370</v>
      </c>
      <c r="D29" s="9">
        <v>15126</v>
      </c>
      <c r="E29" s="9">
        <v>19882</v>
      </c>
      <c r="F29" s="10">
        <f t="shared" si="0"/>
        <v>138.35768963117604</v>
      </c>
      <c r="G29" s="10">
        <f t="shared" si="1"/>
        <v>131.44254925294197</v>
      </c>
      <c r="H29" s="2">
        <f t="shared" si="2"/>
        <v>7</v>
      </c>
    </row>
    <row r="30" spans="1:8">
      <c r="A30" s="8">
        <v>2010302</v>
      </c>
      <c r="B30" s="179" t="s">
        <v>67</v>
      </c>
      <c r="C30" s="9"/>
      <c r="D30" s="9">
        <v>44</v>
      </c>
      <c r="E30" s="9">
        <v>150</v>
      </c>
      <c r="F30" s="10" t="e">
        <f t="shared" si="0"/>
        <v>#DIV/0!</v>
      </c>
      <c r="G30" s="10">
        <f t="shared" si="1"/>
        <v>340.90909090909093</v>
      </c>
      <c r="H30" s="2">
        <f t="shared" si="2"/>
        <v>7</v>
      </c>
    </row>
    <row r="31" spans="1:8">
      <c r="A31" s="8">
        <v>2010303</v>
      </c>
      <c r="B31" s="180" t="s">
        <v>68</v>
      </c>
      <c r="C31" s="9">
        <v>145</v>
      </c>
      <c r="D31" s="9">
        <v>127</v>
      </c>
      <c r="E31" s="9">
        <v>0</v>
      </c>
      <c r="F31" s="10">
        <f t="shared" si="0"/>
        <v>0</v>
      </c>
      <c r="G31" s="10">
        <f t="shared" si="1"/>
        <v>0</v>
      </c>
      <c r="H31" s="2">
        <f t="shared" si="2"/>
        <v>7</v>
      </c>
    </row>
    <row r="32" spans="1:8">
      <c r="A32" s="8">
        <v>2010304</v>
      </c>
      <c r="B32" s="180" t="s">
        <v>83</v>
      </c>
      <c r="C32" s="9"/>
      <c r="D32" s="9">
        <v>0</v>
      </c>
      <c r="E32" s="9">
        <v>0</v>
      </c>
      <c r="F32" s="10" t="e">
        <f t="shared" si="0"/>
        <v>#DIV/0!</v>
      </c>
      <c r="G32" s="10" t="e">
        <f t="shared" si="1"/>
        <v>#DIV/0!</v>
      </c>
      <c r="H32" s="2">
        <f t="shared" si="2"/>
        <v>7</v>
      </c>
    </row>
    <row r="33" spans="1:8">
      <c r="A33" s="8">
        <v>2010305</v>
      </c>
      <c r="B33" s="180" t="s">
        <v>84</v>
      </c>
      <c r="C33" s="9"/>
      <c r="D33" s="9">
        <v>0</v>
      </c>
      <c r="E33" s="9">
        <v>0</v>
      </c>
      <c r="F33" s="10" t="e">
        <f t="shared" si="0"/>
        <v>#DIV/0!</v>
      </c>
      <c r="G33" s="10" t="e">
        <f t="shared" si="1"/>
        <v>#DIV/0!</v>
      </c>
      <c r="H33" s="2">
        <f t="shared" si="2"/>
        <v>7</v>
      </c>
    </row>
    <row r="34" spans="1:8">
      <c r="A34" s="8">
        <v>2010306</v>
      </c>
      <c r="B34" s="182" t="s">
        <v>85</v>
      </c>
      <c r="C34" s="9">
        <v>115</v>
      </c>
      <c r="D34" s="9">
        <v>269</v>
      </c>
      <c r="E34" s="9">
        <v>320</v>
      </c>
      <c r="F34" s="10">
        <f t="shared" si="0"/>
        <v>278.26086956521738</v>
      </c>
      <c r="G34" s="10">
        <f t="shared" si="1"/>
        <v>118.95910780669145</v>
      </c>
      <c r="H34" s="2">
        <f t="shared" si="2"/>
        <v>7</v>
      </c>
    </row>
    <row r="35" spans="1:8">
      <c r="A35" s="8">
        <v>2010308</v>
      </c>
      <c r="B35" s="179" t="s">
        <v>86</v>
      </c>
      <c r="C35" s="9">
        <v>143</v>
      </c>
      <c r="D35" s="9">
        <v>221</v>
      </c>
      <c r="E35" s="9">
        <v>232</v>
      </c>
      <c r="F35" s="10">
        <f t="shared" si="0"/>
        <v>162.23776223776224</v>
      </c>
      <c r="G35" s="10">
        <f t="shared" si="1"/>
        <v>104.97737556561087</v>
      </c>
      <c r="H35" s="2">
        <f t="shared" si="2"/>
        <v>7</v>
      </c>
    </row>
    <row r="36" spans="1:8">
      <c r="A36" s="8">
        <v>2010309</v>
      </c>
      <c r="B36" s="180" t="s">
        <v>87</v>
      </c>
      <c r="C36" s="9"/>
      <c r="D36" s="9">
        <v>0</v>
      </c>
      <c r="E36" s="9">
        <v>0</v>
      </c>
      <c r="F36" s="10" t="e">
        <f t="shared" si="0"/>
        <v>#DIV/0!</v>
      </c>
      <c r="G36" s="10" t="e">
        <f t="shared" si="1"/>
        <v>#DIV/0!</v>
      </c>
      <c r="H36" s="2">
        <f t="shared" si="2"/>
        <v>7</v>
      </c>
    </row>
    <row r="37" spans="1:8">
      <c r="A37" s="8">
        <v>2010350</v>
      </c>
      <c r="B37" s="180" t="s">
        <v>75</v>
      </c>
      <c r="C37" s="9"/>
      <c r="D37" s="9">
        <v>0</v>
      </c>
      <c r="E37" s="9">
        <v>0</v>
      </c>
      <c r="F37" s="10" t="e">
        <f t="shared" si="0"/>
        <v>#DIV/0!</v>
      </c>
      <c r="G37" s="10" t="e">
        <f t="shared" si="1"/>
        <v>#DIV/0!</v>
      </c>
      <c r="H37" s="2">
        <f t="shared" si="2"/>
        <v>7</v>
      </c>
    </row>
    <row r="38" spans="1:8">
      <c r="A38" s="8">
        <v>2010399</v>
      </c>
      <c r="B38" s="180" t="s">
        <v>88</v>
      </c>
      <c r="C38" s="9">
        <v>473</v>
      </c>
      <c r="D38" s="9">
        <v>142</v>
      </c>
      <c r="E38" s="9">
        <v>166</v>
      </c>
      <c r="F38" s="10">
        <f t="shared" si="0"/>
        <v>35.095137420718814</v>
      </c>
      <c r="G38" s="10">
        <f t="shared" si="1"/>
        <v>116.90140845070422</v>
      </c>
      <c r="H38" s="2">
        <f t="shared" si="2"/>
        <v>7</v>
      </c>
    </row>
    <row r="39" spans="1:8">
      <c r="A39" s="73">
        <v>20104</v>
      </c>
      <c r="B39" s="178" t="s">
        <v>89</v>
      </c>
      <c r="C39" s="10">
        <f>SUM(C40:C49)</f>
        <v>1050</v>
      </c>
      <c r="D39" s="10">
        <f>SUM(D40:D49)</f>
        <v>929</v>
      </c>
      <c r="E39" s="10">
        <f>SUM(E40:E49)</f>
        <v>860</v>
      </c>
      <c r="F39" s="10">
        <f t="shared" si="0"/>
        <v>81.904761904761898</v>
      </c>
      <c r="G39" s="10">
        <f t="shared" si="1"/>
        <v>92.572658772874064</v>
      </c>
      <c r="H39" s="2">
        <f t="shared" si="2"/>
        <v>5</v>
      </c>
    </row>
    <row r="40" spans="1:8">
      <c r="A40" s="8">
        <v>2010401</v>
      </c>
      <c r="B40" s="179" t="s">
        <v>66</v>
      </c>
      <c r="C40" s="9">
        <v>720</v>
      </c>
      <c r="D40" s="9">
        <v>604</v>
      </c>
      <c r="E40" s="9">
        <v>857</v>
      </c>
      <c r="F40" s="10">
        <f t="shared" si="0"/>
        <v>119.02777777777777</v>
      </c>
      <c r="G40" s="10">
        <f t="shared" si="1"/>
        <v>141.88741721854305</v>
      </c>
      <c r="H40" s="2">
        <f t="shared" si="2"/>
        <v>7</v>
      </c>
    </row>
    <row r="41" spans="1:8">
      <c r="A41" s="8">
        <v>2010402</v>
      </c>
      <c r="B41" s="179" t="s">
        <v>67</v>
      </c>
      <c r="C41" s="9"/>
      <c r="D41" s="9">
        <v>0</v>
      </c>
      <c r="E41" s="9">
        <v>0</v>
      </c>
      <c r="F41" s="10" t="e">
        <f t="shared" si="0"/>
        <v>#DIV/0!</v>
      </c>
      <c r="G41" s="10" t="e">
        <f t="shared" si="1"/>
        <v>#DIV/0!</v>
      </c>
      <c r="H41" s="2">
        <f t="shared" si="2"/>
        <v>7</v>
      </c>
    </row>
    <row r="42" spans="1:8">
      <c r="A42" s="8">
        <v>2010403</v>
      </c>
      <c r="B42" s="180" t="s">
        <v>68</v>
      </c>
      <c r="C42" s="9"/>
      <c r="D42" s="9">
        <v>0</v>
      </c>
      <c r="E42" s="9">
        <v>0</v>
      </c>
      <c r="F42" s="10" t="e">
        <f t="shared" si="0"/>
        <v>#DIV/0!</v>
      </c>
      <c r="G42" s="10" t="e">
        <f t="shared" si="1"/>
        <v>#DIV/0!</v>
      </c>
      <c r="H42" s="2">
        <f t="shared" si="2"/>
        <v>7</v>
      </c>
    </row>
    <row r="43" spans="1:8">
      <c r="A43" s="8">
        <v>2010404</v>
      </c>
      <c r="B43" s="180" t="s">
        <v>90</v>
      </c>
      <c r="C43" s="9"/>
      <c r="D43" s="9">
        <v>0</v>
      </c>
      <c r="E43" s="9">
        <v>0</v>
      </c>
      <c r="F43" s="10" t="e">
        <f t="shared" si="0"/>
        <v>#DIV/0!</v>
      </c>
      <c r="G43" s="10" t="e">
        <f t="shared" si="1"/>
        <v>#DIV/0!</v>
      </c>
      <c r="H43" s="2">
        <f t="shared" si="2"/>
        <v>7</v>
      </c>
    </row>
    <row r="44" spans="1:8">
      <c r="A44" s="8">
        <v>2010405</v>
      </c>
      <c r="B44" s="180" t="s">
        <v>91</v>
      </c>
      <c r="C44" s="9"/>
      <c r="D44" s="9">
        <v>0</v>
      </c>
      <c r="E44" s="9">
        <v>0</v>
      </c>
      <c r="F44" s="10" t="e">
        <f t="shared" si="0"/>
        <v>#DIV/0!</v>
      </c>
      <c r="G44" s="10" t="e">
        <f t="shared" si="1"/>
        <v>#DIV/0!</v>
      </c>
      <c r="H44" s="2">
        <f t="shared" si="2"/>
        <v>7</v>
      </c>
    </row>
    <row r="45" spans="1:8">
      <c r="A45" s="8">
        <v>2010406</v>
      </c>
      <c r="B45" s="179" t="s">
        <v>92</v>
      </c>
      <c r="C45" s="9">
        <v>170</v>
      </c>
      <c r="D45" s="9">
        <v>170</v>
      </c>
      <c r="E45" s="9">
        <v>0</v>
      </c>
      <c r="F45" s="10">
        <f t="shared" si="0"/>
        <v>0</v>
      </c>
      <c r="G45" s="10">
        <f t="shared" si="1"/>
        <v>0</v>
      </c>
      <c r="H45" s="2">
        <f t="shared" si="2"/>
        <v>7</v>
      </c>
    </row>
    <row r="46" spans="1:8">
      <c r="A46" s="8">
        <v>2010407</v>
      </c>
      <c r="B46" s="179" t="s">
        <v>93</v>
      </c>
      <c r="C46" s="9"/>
      <c r="D46" s="9">
        <v>0</v>
      </c>
      <c r="E46" s="9">
        <v>0</v>
      </c>
      <c r="F46" s="10" t="e">
        <f t="shared" si="0"/>
        <v>#DIV/0!</v>
      </c>
      <c r="G46" s="10" t="e">
        <f t="shared" si="1"/>
        <v>#DIV/0!</v>
      </c>
      <c r="H46" s="2">
        <f t="shared" si="2"/>
        <v>7</v>
      </c>
    </row>
    <row r="47" spans="1:8">
      <c r="A47" s="8">
        <v>2010408</v>
      </c>
      <c r="B47" s="179" t="s">
        <v>94</v>
      </c>
      <c r="C47" s="9">
        <v>28</v>
      </c>
      <c r="D47" s="9">
        <v>23</v>
      </c>
      <c r="E47" s="9">
        <v>3</v>
      </c>
      <c r="F47" s="10">
        <f t="shared" si="0"/>
        <v>10.714285714285714</v>
      </c>
      <c r="G47" s="10">
        <f t="shared" si="1"/>
        <v>13.043478260869565</v>
      </c>
      <c r="H47" s="2">
        <f t="shared" si="2"/>
        <v>7</v>
      </c>
    </row>
    <row r="48" spans="1:8">
      <c r="A48" s="8">
        <v>2010450</v>
      </c>
      <c r="B48" s="179" t="s">
        <v>75</v>
      </c>
      <c r="C48" s="9"/>
      <c r="D48" s="9">
        <v>0</v>
      </c>
      <c r="E48" s="9">
        <v>0</v>
      </c>
      <c r="F48" s="10" t="e">
        <f t="shared" si="0"/>
        <v>#DIV/0!</v>
      </c>
      <c r="G48" s="10" t="e">
        <f t="shared" si="1"/>
        <v>#DIV/0!</v>
      </c>
      <c r="H48" s="2">
        <f t="shared" si="2"/>
        <v>7</v>
      </c>
    </row>
    <row r="49" spans="1:8">
      <c r="A49" s="8">
        <v>2010499</v>
      </c>
      <c r="B49" s="180" t="s">
        <v>95</v>
      </c>
      <c r="C49" s="9">
        <v>132</v>
      </c>
      <c r="D49" s="9">
        <v>132</v>
      </c>
      <c r="E49" s="9">
        <v>0</v>
      </c>
      <c r="F49" s="10">
        <f t="shared" si="0"/>
        <v>0</v>
      </c>
      <c r="G49" s="10">
        <f t="shared" si="1"/>
        <v>0</v>
      </c>
      <c r="H49" s="2">
        <f t="shared" si="2"/>
        <v>7</v>
      </c>
    </row>
    <row r="50" spans="1:8">
      <c r="A50" s="73">
        <v>20105</v>
      </c>
      <c r="B50" s="183" t="s">
        <v>96</v>
      </c>
      <c r="C50" s="10">
        <f>SUM(C51:C60)</f>
        <v>279</v>
      </c>
      <c r="D50" s="10">
        <f>SUM(D51:D60)</f>
        <v>267</v>
      </c>
      <c r="E50" s="10">
        <f>SUM(E51:E60)</f>
        <v>641</v>
      </c>
      <c r="F50" s="10">
        <f t="shared" si="0"/>
        <v>229.74910394265234</v>
      </c>
      <c r="G50" s="10">
        <f t="shared" si="1"/>
        <v>240.07490636704119</v>
      </c>
      <c r="H50" s="2">
        <f t="shared" si="2"/>
        <v>5</v>
      </c>
    </row>
    <row r="51" spans="1:8">
      <c r="A51" s="8">
        <v>2010501</v>
      </c>
      <c r="B51" s="180" t="s">
        <v>66</v>
      </c>
      <c r="C51" s="9">
        <v>241</v>
      </c>
      <c r="D51" s="9">
        <v>250</v>
      </c>
      <c r="E51" s="9">
        <v>297</v>
      </c>
      <c r="F51" s="10">
        <f t="shared" si="0"/>
        <v>123.23651452282158</v>
      </c>
      <c r="G51" s="10">
        <f t="shared" si="1"/>
        <v>118.8</v>
      </c>
      <c r="H51" s="2">
        <f t="shared" si="2"/>
        <v>7</v>
      </c>
    </row>
    <row r="52" spans="1:8">
      <c r="A52" s="8">
        <v>2010502</v>
      </c>
      <c r="B52" s="181" t="s">
        <v>67</v>
      </c>
      <c r="C52" s="9"/>
      <c r="D52" s="9">
        <v>0</v>
      </c>
      <c r="E52" s="9">
        <v>0</v>
      </c>
      <c r="F52" s="10" t="e">
        <f t="shared" si="0"/>
        <v>#DIV/0!</v>
      </c>
      <c r="G52" s="10" t="e">
        <f t="shared" si="1"/>
        <v>#DIV/0!</v>
      </c>
      <c r="H52" s="2">
        <f t="shared" si="2"/>
        <v>7</v>
      </c>
    </row>
    <row r="53" spans="1:8">
      <c r="A53" s="8">
        <v>2010503</v>
      </c>
      <c r="B53" s="179" t="s">
        <v>68</v>
      </c>
      <c r="C53" s="9"/>
      <c r="D53" s="9">
        <v>0</v>
      </c>
      <c r="E53" s="9">
        <v>56</v>
      </c>
      <c r="F53" s="10" t="e">
        <f t="shared" si="0"/>
        <v>#DIV/0!</v>
      </c>
      <c r="G53" s="10" t="e">
        <f t="shared" si="1"/>
        <v>#DIV/0!</v>
      </c>
      <c r="H53" s="2">
        <f t="shared" si="2"/>
        <v>7</v>
      </c>
    </row>
    <row r="54" spans="1:8">
      <c r="A54" s="8">
        <v>2010504</v>
      </c>
      <c r="B54" s="179" t="s">
        <v>97</v>
      </c>
      <c r="C54" s="9">
        <v>3</v>
      </c>
      <c r="D54" s="9">
        <v>0</v>
      </c>
      <c r="E54" s="9">
        <v>6</v>
      </c>
      <c r="F54" s="10">
        <f t="shared" si="0"/>
        <v>200</v>
      </c>
      <c r="G54" s="10" t="e">
        <f t="shared" si="1"/>
        <v>#DIV/0!</v>
      </c>
      <c r="H54" s="2">
        <f t="shared" si="2"/>
        <v>7</v>
      </c>
    </row>
    <row r="55" spans="1:8">
      <c r="A55" s="8">
        <v>2010505</v>
      </c>
      <c r="B55" s="179" t="s">
        <v>98</v>
      </c>
      <c r="C55" s="9"/>
      <c r="D55" s="9">
        <v>0</v>
      </c>
      <c r="E55" s="9">
        <v>0</v>
      </c>
      <c r="F55" s="10" t="e">
        <f t="shared" si="0"/>
        <v>#DIV/0!</v>
      </c>
      <c r="G55" s="10" t="e">
        <f t="shared" si="1"/>
        <v>#DIV/0!</v>
      </c>
      <c r="H55" s="2">
        <f t="shared" si="2"/>
        <v>7</v>
      </c>
    </row>
    <row r="56" spans="1:8">
      <c r="A56" s="8">
        <v>2010506</v>
      </c>
      <c r="B56" s="180" t="s">
        <v>99</v>
      </c>
      <c r="C56" s="9"/>
      <c r="D56" s="9">
        <v>0</v>
      </c>
      <c r="E56" s="9">
        <v>0</v>
      </c>
      <c r="F56" s="10" t="e">
        <f t="shared" si="0"/>
        <v>#DIV/0!</v>
      </c>
      <c r="G56" s="10" t="e">
        <f t="shared" si="1"/>
        <v>#DIV/0!</v>
      </c>
      <c r="H56" s="2">
        <f t="shared" si="2"/>
        <v>7</v>
      </c>
    </row>
    <row r="57" spans="1:8">
      <c r="A57" s="8">
        <v>2010507</v>
      </c>
      <c r="B57" s="180" t="s">
        <v>100</v>
      </c>
      <c r="C57" s="9"/>
      <c r="D57" s="9">
        <v>0</v>
      </c>
      <c r="E57" s="9">
        <v>216</v>
      </c>
      <c r="F57" s="10" t="e">
        <f t="shared" si="0"/>
        <v>#DIV/0!</v>
      </c>
      <c r="G57" s="10" t="e">
        <f t="shared" si="1"/>
        <v>#DIV/0!</v>
      </c>
      <c r="H57" s="2">
        <f t="shared" si="2"/>
        <v>7</v>
      </c>
    </row>
    <row r="58" spans="1:8">
      <c r="A58" s="8">
        <v>2010508</v>
      </c>
      <c r="B58" s="180" t="s">
        <v>101</v>
      </c>
      <c r="C58" s="9">
        <v>35</v>
      </c>
      <c r="D58" s="9">
        <v>17</v>
      </c>
      <c r="E58" s="9">
        <v>56</v>
      </c>
      <c r="F58" s="10">
        <f t="shared" si="0"/>
        <v>160</v>
      </c>
      <c r="G58" s="10">
        <f t="shared" si="1"/>
        <v>329.41176470588232</v>
      </c>
      <c r="H58" s="2">
        <f t="shared" si="2"/>
        <v>7</v>
      </c>
    </row>
    <row r="59" spans="1:8">
      <c r="A59" s="8">
        <v>2010550</v>
      </c>
      <c r="B59" s="179" t="s">
        <v>75</v>
      </c>
      <c r="C59" s="9"/>
      <c r="D59" s="9">
        <v>0</v>
      </c>
      <c r="E59" s="9">
        <v>0</v>
      </c>
      <c r="F59" s="10" t="e">
        <f t="shared" si="0"/>
        <v>#DIV/0!</v>
      </c>
      <c r="G59" s="10" t="e">
        <f t="shared" si="1"/>
        <v>#DIV/0!</v>
      </c>
      <c r="H59" s="2">
        <f t="shared" si="2"/>
        <v>7</v>
      </c>
    </row>
    <row r="60" spans="1:8">
      <c r="A60" s="8">
        <v>2010599</v>
      </c>
      <c r="B60" s="180" t="s">
        <v>102</v>
      </c>
      <c r="C60" s="9"/>
      <c r="D60" s="9"/>
      <c r="E60" s="9">
        <v>10</v>
      </c>
      <c r="F60" s="10" t="e">
        <f t="shared" si="0"/>
        <v>#DIV/0!</v>
      </c>
      <c r="G60" s="10" t="e">
        <f t="shared" si="1"/>
        <v>#DIV/0!</v>
      </c>
      <c r="H60" s="2">
        <f t="shared" si="2"/>
        <v>7</v>
      </c>
    </row>
    <row r="61" spans="1:8">
      <c r="A61" s="73">
        <v>20106</v>
      </c>
      <c r="B61" s="184" t="s">
        <v>103</v>
      </c>
      <c r="C61" s="10">
        <f>SUM(C62:C71)</f>
        <v>571</v>
      </c>
      <c r="D61" s="10">
        <f>SUM(D62:D71)</f>
        <v>1112</v>
      </c>
      <c r="E61" s="10">
        <f>SUM(E62:E71)</f>
        <v>1550</v>
      </c>
      <c r="F61" s="10">
        <f t="shared" si="0"/>
        <v>271.45359019264447</v>
      </c>
      <c r="G61" s="10">
        <f t="shared" si="1"/>
        <v>139.3884892086331</v>
      </c>
      <c r="H61" s="2">
        <f t="shared" si="2"/>
        <v>5</v>
      </c>
    </row>
    <row r="62" spans="1:8">
      <c r="A62" s="8">
        <v>2010601</v>
      </c>
      <c r="B62" s="180" t="s">
        <v>66</v>
      </c>
      <c r="C62" s="9">
        <v>501</v>
      </c>
      <c r="D62" s="9">
        <v>1049</v>
      </c>
      <c r="E62" s="9">
        <v>837</v>
      </c>
      <c r="F62" s="10">
        <f t="shared" si="0"/>
        <v>167.06586826347305</v>
      </c>
      <c r="G62" s="10">
        <f t="shared" si="1"/>
        <v>79.7902764537655</v>
      </c>
      <c r="H62" s="2">
        <f t="shared" si="2"/>
        <v>7</v>
      </c>
    </row>
    <row r="63" spans="1:8">
      <c r="A63" s="8">
        <v>2010602</v>
      </c>
      <c r="B63" s="181" t="s">
        <v>67</v>
      </c>
      <c r="C63" s="9"/>
      <c r="D63" s="9">
        <v>0</v>
      </c>
      <c r="E63" s="9">
        <v>0</v>
      </c>
      <c r="F63" s="10" t="e">
        <f t="shared" si="0"/>
        <v>#DIV/0!</v>
      </c>
      <c r="G63" s="10" t="e">
        <f t="shared" si="1"/>
        <v>#DIV/0!</v>
      </c>
      <c r="H63" s="2">
        <f t="shared" si="2"/>
        <v>7</v>
      </c>
    </row>
    <row r="64" spans="1:8">
      <c r="A64" s="8">
        <v>2010603</v>
      </c>
      <c r="B64" s="181" t="s">
        <v>68</v>
      </c>
      <c r="C64" s="9"/>
      <c r="D64" s="9">
        <v>0</v>
      </c>
      <c r="E64" s="9">
        <v>0</v>
      </c>
      <c r="F64" s="10" t="e">
        <f t="shared" si="0"/>
        <v>#DIV/0!</v>
      </c>
      <c r="G64" s="10" t="e">
        <f t="shared" si="1"/>
        <v>#DIV/0!</v>
      </c>
      <c r="H64" s="2">
        <f t="shared" si="2"/>
        <v>7</v>
      </c>
    </row>
    <row r="65" spans="1:8">
      <c r="A65" s="8">
        <v>2010604</v>
      </c>
      <c r="B65" s="181" t="s">
        <v>104</v>
      </c>
      <c r="C65" s="9"/>
      <c r="D65" s="9">
        <v>0</v>
      </c>
      <c r="E65" s="9">
        <v>0</v>
      </c>
      <c r="F65" s="10" t="e">
        <f t="shared" si="0"/>
        <v>#DIV/0!</v>
      </c>
      <c r="G65" s="10" t="e">
        <f t="shared" si="1"/>
        <v>#DIV/0!</v>
      </c>
      <c r="H65" s="2">
        <f t="shared" si="2"/>
        <v>7</v>
      </c>
    </row>
    <row r="66" spans="1:8">
      <c r="A66" s="8">
        <v>2010605</v>
      </c>
      <c r="B66" s="181" t="s">
        <v>105</v>
      </c>
      <c r="C66" s="9"/>
      <c r="D66" s="9">
        <v>0</v>
      </c>
      <c r="E66" s="9">
        <v>0</v>
      </c>
      <c r="F66" s="10" t="e">
        <f t="shared" si="0"/>
        <v>#DIV/0!</v>
      </c>
      <c r="G66" s="10" t="e">
        <f t="shared" si="1"/>
        <v>#DIV/0!</v>
      </c>
      <c r="H66" s="2">
        <f t="shared" si="2"/>
        <v>7</v>
      </c>
    </row>
    <row r="67" spans="1:8">
      <c r="A67" s="8">
        <v>2010606</v>
      </c>
      <c r="B67" s="181" t="s">
        <v>106</v>
      </c>
      <c r="C67" s="9"/>
      <c r="D67" s="9">
        <v>0</v>
      </c>
      <c r="E67" s="9">
        <v>0</v>
      </c>
      <c r="F67" s="10" t="e">
        <f t="shared" si="0"/>
        <v>#DIV/0!</v>
      </c>
      <c r="G67" s="10" t="e">
        <f t="shared" si="1"/>
        <v>#DIV/0!</v>
      </c>
      <c r="H67" s="2">
        <f t="shared" si="2"/>
        <v>7</v>
      </c>
    </row>
    <row r="68" spans="1:8">
      <c r="A68" s="8">
        <v>2010607</v>
      </c>
      <c r="B68" s="179" t="s">
        <v>107</v>
      </c>
      <c r="C68" s="9"/>
      <c r="D68" s="9">
        <v>0</v>
      </c>
      <c r="E68" s="9">
        <v>62</v>
      </c>
      <c r="F68" s="10" t="e">
        <f t="shared" si="0"/>
        <v>#DIV/0!</v>
      </c>
      <c r="G68" s="10" t="e">
        <f t="shared" si="1"/>
        <v>#DIV/0!</v>
      </c>
      <c r="H68" s="2">
        <f t="shared" si="2"/>
        <v>7</v>
      </c>
    </row>
    <row r="69" spans="1:8">
      <c r="A69" s="8">
        <v>2010608</v>
      </c>
      <c r="B69" s="180" t="s">
        <v>108</v>
      </c>
      <c r="C69" s="9"/>
      <c r="D69" s="9">
        <v>0</v>
      </c>
      <c r="E69" s="9">
        <v>50</v>
      </c>
      <c r="F69" s="10" t="e">
        <f t="shared" si="0"/>
        <v>#DIV/0!</v>
      </c>
      <c r="G69" s="10" t="e">
        <f t="shared" si="1"/>
        <v>#DIV/0!</v>
      </c>
      <c r="H69" s="2">
        <f t="shared" si="2"/>
        <v>7</v>
      </c>
    </row>
    <row r="70" spans="1:8">
      <c r="A70" s="8">
        <v>2010650</v>
      </c>
      <c r="B70" s="180" t="s">
        <v>75</v>
      </c>
      <c r="C70" s="9"/>
      <c r="D70" s="9">
        <v>0</v>
      </c>
      <c r="E70" s="9">
        <v>0</v>
      </c>
      <c r="F70" s="10" t="e">
        <f t="shared" si="0"/>
        <v>#DIV/0!</v>
      </c>
      <c r="G70" s="10" t="e">
        <f t="shared" si="1"/>
        <v>#DIV/0!</v>
      </c>
      <c r="H70" s="2">
        <f t="shared" si="2"/>
        <v>7</v>
      </c>
    </row>
    <row r="71" spans="1:8">
      <c r="A71" s="8">
        <v>2010699</v>
      </c>
      <c r="B71" s="180" t="s">
        <v>109</v>
      </c>
      <c r="C71" s="9">
        <v>70</v>
      </c>
      <c r="D71" s="9">
        <v>63</v>
      </c>
      <c r="E71" s="9">
        <v>601</v>
      </c>
      <c r="F71" s="10">
        <f t="shared" ref="F71:F134" si="3">E71/C71*100</f>
        <v>858.57142857142856</v>
      </c>
      <c r="G71" s="10">
        <f t="shared" ref="G71:G134" si="4">E71/D71*100</f>
        <v>953.96825396825398</v>
      </c>
      <c r="H71" s="2">
        <f t="shared" ref="H71:H134" si="5">LEN(A71)</f>
        <v>7</v>
      </c>
    </row>
    <row r="72" spans="1:8">
      <c r="A72" s="73">
        <v>20107</v>
      </c>
      <c r="B72" s="178" t="s">
        <v>110</v>
      </c>
      <c r="C72" s="10">
        <f>SUM(C73:C79)</f>
        <v>290</v>
      </c>
      <c r="D72" s="10">
        <f>SUM(D73:D79)</f>
        <v>250</v>
      </c>
      <c r="E72" s="10">
        <f>SUM(E73:E79)</f>
        <v>444</v>
      </c>
      <c r="F72" s="10">
        <f t="shared" si="3"/>
        <v>153.10344827586206</v>
      </c>
      <c r="G72" s="10">
        <f t="shared" si="4"/>
        <v>177.6</v>
      </c>
      <c r="H72" s="2">
        <f t="shared" si="5"/>
        <v>5</v>
      </c>
    </row>
    <row r="73" spans="1:8">
      <c r="A73" s="8">
        <v>2010701</v>
      </c>
      <c r="B73" s="179" t="s">
        <v>66</v>
      </c>
      <c r="C73" s="9">
        <v>80</v>
      </c>
      <c r="D73" s="9">
        <v>40</v>
      </c>
      <c r="E73" s="9">
        <v>0</v>
      </c>
      <c r="F73" s="10">
        <f t="shared" si="3"/>
        <v>0</v>
      </c>
      <c r="G73" s="10">
        <f t="shared" si="4"/>
        <v>0</v>
      </c>
      <c r="H73" s="2">
        <f t="shared" si="5"/>
        <v>7</v>
      </c>
    </row>
    <row r="74" spans="1:8">
      <c r="A74" s="8">
        <v>2010702</v>
      </c>
      <c r="B74" s="179" t="s">
        <v>67</v>
      </c>
      <c r="C74" s="9"/>
      <c r="D74" s="9">
        <v>0</v>
      </c>
      <c r="E74" s="9">
        <v>0</v>
      </c>
      <c r="F74" s="10" t="e">
        <f t="shared" si="3"/>
        <v>#DIV/0!</v>
      </c>
      <c r="G74" s="10" t="e">
        <f t="shared" si="4"/>
        <v>#DIV/0!</v>
      </c>
      <c r="H74" s="2">
        <f t="shared" si="5"/>
        <v>7</v>
      </c>
    </row>
    <row r="75" spans="1:8">
      <c r="A75" s="8">
        <v>2010703</v>
      </c>
      <c r="B75" s="180" t="s">
        <v>68</v>
      </c>
      <c r="C75" s="9"/>
      <c r="D75" s="9">
        <v>0</v>
      </c>
      <c r="E75" s="9">
        <v>0</v>
      </c>
      <c r="F75" s="10" t="e">
        <f t="shared" si="3"/>
        <v>#DIV/0!</v>
      </c>
      <c r="G75" s="10" t="e">
        <f t="shared" si="4"/>
        <v>#DIV/0!</v>
      </c>
      <c r="H75" s="2">
        <f t="shared" si="5"/>
        <v>7</v>
      </c>
    </row>
    <row r="76" spans="1:8">
      <c r="A76" s="8">
        <v>2010709</v>
      </c>
      <c r="B76" s="179" t="s">
        <v>107</v>
      </c>
      <c r="C76" s="9"/>
      <c r="D76" s="9">
        <v>0</v>
      </c>
      <c r="E76" s="9">
        <v>0</v>
      </c>
      <c r="F76" s="10" t="e">
        <f t="shared" si="3"/>
        <v>#DIV/0!</v>
      </c>
      <c r="G76" s="10" t="e">
        <f t="shared" si="4"/>
        <v>#DIV/0!</v>
      </c>
      <c r="H76" s="2">
        <f t="shared" si="5"/>
        <v>7</v>
      </c>
    </row>
    <row r="77" spans="1:8">
      <c r="A77" s="8">
        <v>2010710</v>
      </c>
      <c r="B77" s="180" t="s">
        <v>111</v>
      </c>
      <c r="C77" s="9"/>
      <c r="D77" s="9">
        <v>0</v>
      </c>
      <c r="E77" s="9">
        <v>0</v>
      </c>
      <c r="F77" s="10" t="e">
        <f t="shared" si="3"/>
        <v>#DIV/0!</v>
      </c>
      <c r="G77" s="10" t="e">
        <f t="shared" si="4"/>
        <v>#DIV/0!</v>
      </c>
      <c r="H77" s="2">
        <f t="shared" si="5"/>
        <v>7</v>
      </c>
    </row>
    <row r="78" spans="1:8">
      <c r="A78" s="8">
        <v>2010750</v>
      </c>
      <c r="B78" s="180" t="s">
        <v>75</v>
      </c>
      <c r="C78" s="9">
        <v>210</v>
      </c>
      <c r="D78" s="9">
        <v>210</v>
      </c>
      <c r="E78" s="9">
        <v>0</v>
      </c>
      <c r="F78" s="10">
        <f t="shared" si="3"/>
        <v>0</v>
      </c>
      <c r="G78" s="10">
        <f t="shared" si="4"/>
        <v>0</v>
      </c>
      <c r="H78" s="2">
        <f t="shared" si="5"/>
        <v>7</v>
      </c>
    </row>
    <row r="79" spans="1:8">
      <c r="A79" s="8">
        <v>2010799</v>
      </c>
      <c r="B79" s="180" t="s">
        <v>112</v>
      </c>
      <c r="C79" s="9"/>
      <c r="D79" s="9"/>
      <c r="E79" s="9">
        <v>444</v>
      </c>
      <c r="F79" s="10" t="e">
        <f t="shared" si="3"/>
        <v>#DIV/0!</v>
      </c>
      <c r="G79" s="10" t="e">
        <f t="shared" si="4"/>
        <v>#DIV/0!</v>
      </c>
      <c r="H79" s="2">
        <f t="shared" si="5"/>
        <v>7</v>
      </c>
    </row>
    <row r="80" spans="1:8">
      <c r="A80" s="73">
        <v>20108</v>
      </c>
      <c r="B80" s="183" t="s">
        <v>113</v>
      </c>
      <c r="C80" s="10">
        <f>SUM(C81:C88)</f>
        <v>382</v>
      </c>
      <c r="D80" s="10">
        <f>SUM(D81:D88)</f>
        <v>357</v>
      </c>
      <c r="E80" s="10">
        <f>SUM(E81:E88)</f>
        <v>698</v>
      </c>
      <c r="F80" s="10">
        <f t="shared" si="3"/>
        <v>182.72251308900525</v>
      </c>
      <c r="G80" s="10">
        <f t="shared" si="4"/>
        <v>195.51820728291315</v>
      </c>
      <c r="H80" s="2">
        <f t="shared" si="5"/>
        <v>5</v>
      </c>
    </row>
    <row r="81" spans="1:8">
      <c r="A81" s="8">
        <v>2010801</v>
      </c>
      <c r="B81" s="179" t="s">
        <v>66</v>
      </c>
      <c r="C81" s="9">
        <v>382</v>
      </c>
      <c r="D81" s="9">
        <v>357</v>
      </c>
      <c r="E81" s="9">
        <v>683</v>
      </c>
      <c r="F81" s="10">
        <f t="shared" si="3"/>
        <v>178.7958115183246</v>
      </c>
      <c r="G81" s="10">
        <f t="shared" si="4"/>
        <v>191.31652661064427</v>
      </c>
      <c r="H81" s="2">
        <f t="shared" si="5"/>
        <v>7</v>
      </c>
    </row>
    <row r="82" spans="1:8">
      <c r="A82" s="8">
        <v>2010802</v>
      </c>
      <c r="B82" s="179" t="s">
        <v>67</v>
      </c>
      <c r="C82" s="9"/>
      <c r="D82" s="9"/>
      <c r="E82" s="9">
        <v>0</v>
      </c>
      <c r="F82" s="10" t="e">
        <f t="shared" si="3"/>
        <v>#DIV/0!</v>
      </c>
      <c r="G82" s="10" t="e">
        <f t="shared" si="4"/>
        <v>#DIV/0!</v>
      </c>
      <c r="H82" s="2">
        <f t="shared" si="5"/>
        <v>7</v>
      </c>
    </row>
    <row r="83" spans="1:8">
      <c r="A83" s="8">
        <v>2010803</v>
      </c>
      <c r="B83" s="179" t="s">
        <v>68</v>
      </c>
      <c r="C83" s="9"/>
      <c r="D83" s="9"/>
      <c r="E83" s="9">
        <v>0</v>
      </c>
      <c r="F83" s="10" t="e">
        <f t="shared" si="3"/>
        <v>#DIV/0!</v>
      </c>
      <c r="G83" s="10" t="e">
        <f t="shared" si="4"/>
        <v>#DIV/0!</v>
      </c>
      <c r="H83" s="2">
        <f t="shared" si="5"/>
        <v>7</v>
      </c>
    </row>
    <row r="84" spans="1:8">
      <c r="A84" s="8">
        <v>2010804</v>
      </c>
      <c r="B84" s="185" t="s">
        <v>114</v>
      </c>
      <c r="C84" s="9"/>
      <c r="D84" s="9"/>
      <c r="E84" s="9">
        <v>0</v>
      </c>
      <c r="F84" s="10" t="e">
        <f t="shared" si="3"/>
        <v>#DIV/0!</v>
      </c>
      <c r="G84" s="10" t="e">
        <f t="shared" si="4"/>
        <v>#DIV/0!</v>
      </c>
      <c r="H84" s="2">
        <f t="shared" si="5"/>
        <v>7</v>
      </c>
    </row>
    <row r="85" spans="1:8">
      <c r="A85" s="8">
        <v>2010805</v>
      </c>
      <c r="B85" s="180" t="s">
        <v>115</v>
      </c>
      <c r="C85" s="9"/>
      <c r="D85" s="9"/>
      <c r="E85" s="9">
        <v>0</v>
      </c>
      <c r="F85" s="10" t="e">
        <f t="shared" si="3"/>
        <v>#DIV/0!</v>
      </c>
      <c r="G85" s="10" t="e">
        <f t="shared" si="4"/>
        <v>#DIV/0!</v>
      </c>
      <c r="H85" s="2">
        <f t="shared" si="5"/>
        <v>7</v>
      </c>
    </row>
    <row r="86" spans="1:8">
      <c r="A86" s="8">
        <v>2010806</v>
      </c>
      <c r="B86" s="180" t="s">
        <v>107</v>
      </c>
      <c r="C86" s="9"/>
      <c r="D86" s="9"/>
      <c r="E86" s="9">
        <v>0</v>
      </c>
      <c r="F86" s="10" t="e">
        <f t="shared" si="3"/>
        <v>#DIV/0!</v>
      </c>
      <c r="G86" s="10" t="e">
        <f t="shared" si="4"/>
        <v>#DIV/0!</v>
      </c>
      <c r="H86" s="2">
        <f t="shared" si="5"/>
        <v>7</v>
      </c>
    </row>
    <row r="87" spans="1:8">
      <c r="A87" s="8">
        <v>2010850</v>
      </c>
      <c r="B87" s="180" t="s">
        <v>75</v>
      </c>
      <c r="C87" s="9"/>
      <c r="D87" s="9"/>
      <c r="E87" s="9">
        <v>0</v>
      </c>
      <c r="F87" s="10" t="e">
        <f t="shared" si="3"/>
        <v>#DIV/0!</v>
      </c>
      <c r="G87" s="10" t="e">
        <f t="shared" si="4"/>
        <v>#DIV/0!</v>
      </c>
      <c r="H87" s="2">
        <f t="shared" si="5"/>
        <v>7</v>
      </c>
    </row>
    <row r="88" spans="1:8">
      <c r="A88" s="8">
        <v>2010899</v>
      </c>
      <c r="B88" s="181" t="s">
        <v>116</v>
      </c>
      <c r="C88" s="9"/>
      <c r="D88" s="9"/>
      <c r="E88" s="9">
        <v>15</v>
      </c>
      <c r="F88" s="10" t="e">
        <f t="shared" si="3"/>
        <v>#DIV/0!</v>
      </c>
      <c r="G88" s="10" t="e">
        <f t="shared" si="4"/>
        <v>#DIV/0!</v>
      </c>
      <c r="H88" s="2">
        <f t="shared" si="5"/>
        <v>7</v>
      </c>
    </row>
    <row r="89" spans="1:8">
      <c r="A89" s="73">
        <v>20109</v>
      </c>
      <c r="B89" s="178" t="s">
        <v>117</v>
      </c>
      <c r="C89" s="10">
        <f>SUM(C90:C101)</f>
        <v>0</v>
      </c>
      <c r="D89" s="10">
        <f>SUM(D90:D101)</f>
        <v>0</v>
      </c>
      <c r="E89" s="10">
        <f>SUM(E90:E101)</f>
        <v>0</v>
      </c>
      <c r="F89" s="10" t="e">
        <f t="shared" si="3"/>
        <v>#DIV/0!</v>
      </c>
      <c r="G89" s="10" t="e">
        <f t="shared" si="4"/>
        <v>#DIV/0!</v>
      </c>
      <c r="H89" s="2">
        <f t="shared" si="5"/>
        <v>5</v>
      </c>
    </row>
    <row r="90" spans="1:8">
      <c r="A90" s="8">
        <v>2010901</v>
      </c>
      <c r="B90" s="179" t="s">
        <v>66</v>
      </c>
      <c r="C90" s="9"/>
      <c r="D90" s="9"/>
      <c r="E90" s="9">
        <v>0</v>
      </c>
      <c r="F90" s="10" t="e">
        <f t="shared" si="3"/>
        <v>#DIV/0!</v>
      </c>
      <c r="G90" s="10" t="e">
        <f t="shared" si="4"/>
        <v>#DIV/0!</v>
      </c>
      <c r="H90" s="2">
        <f t="shared" si="5"/>
        <v>7</v>
      </c>
    </row>
    <row r="91" spans="1:8">
      <c r="A91" s="8">
        <v>2010902</v>
      </c>
      <c r="B91" s="180" t="s">
        <v>67</v>
      </c>
      <c r="C91" s="9"/>
      <c r="D91" s="9"/>
      <c r="E91" s="9">
        <v>0</v>
      </c>
      <c r="F91" s="10" t="e">
        <f t="shared" si="3"/>
        <v>#DIV/0!</v>
      </c>
      <c r="G91" s="10" t="e">
        <f t="shared" si="4"/>
        <v>#DIV/0!</v>
      </c>
      <c r="H91" s="2">
        <f t="shared" si="5"/>
        <v>7</v>
      </c>
    </row>
    <row r="92" spans="1:8">
      <c r="A92" s="8">
        <v>2010903</v>
      </c>
      <c r="B92" s="180" t="s">
        <v>68</v>
      </c>
      <c r="C92" s="9"/>
      <c r="D92" s="9"/>
      <c r="E92" s="9">
        <v>0</v>
      </c>
      <c r="F92" s="10" t="e">
        <f t="shared" si="3"/>
        <v>#DIV/0!</v>
      </c>
      <c r="G92" s="10" t="e">
        <f t="shared" si="4"/>
        <v>#DIV/0!</v>
      </c>
      <c r="H92" s="2">
        <f t="shared" si="5"/>
        <v>7</v>
      </c>
    </row>
    <row r="93" spans="1:8">
      <c r="A93" s="8">
        <v>2010905</v>
      </c>
      <c r="B93" s="179" t="s">
        <v>118</v>
      </c>
      <c r="C93" s="9"/>
      <c r="D93" s="9"/>
      <c r="E93" s="9">
        <v>0</v>
      </c>
      <c r="F93" s="10" t="e">
        <f t="shared" si="3"/>
        <v>#DIV/0!</v>
      </c>
      <c r="G93" s="10" t="e">
        <f t="shared" si="4"/>
        <v>#DIV/0!</v>
      </c>
      <c r="H93" s="2">
        <f t="shared" si="5"/>
        <v>7</v>
      </c>
    </row>
    <row r="94" spans="1:8">
      <c r="A94" s="8">
        <v>2010907</v>
      </c>
      <c r="B94" s="179" t="s">
        <v>119</v>
      </c>
      <c r="C94" s="9"/>
      <c r="D94" s="9"/>
      <c r="E94" s="9">
        <v>0</v>
      </c>
      <c r="F94" s="10" t="e">
        <f t="shared" si="3"/>
        <v>#DIV/0!</v>
      </c>
      <c r="G94" s="10" t="e">
        <f t="shared" si="4"/>
        <v>#DIV/0!</v>
      </c>
      <c r="H94" s="2">
        <f t="shared" si="5"/>
        <v>7</v>
      </c>
    </row>
    <row r="95" spans="1:8">
      <c r="A95" s="8">
        <v>2010908</v>
      </c>
      <c r="B95" s="179" t="s">
        <v>107</v>
      </c>
      <c r="C95" s="9"/>
      <c r="D95" s="9"/>
      <c r="E95" s="9">
        <v>0</v>
      </c>
      <c r="F95" s="10" t="e">
        <f t="shared" si="3"/>
        <v>#DIV/0!</v>
      </c>
      <c r="G95" s="10" t="e">
        <f t="shared" si="4"/>
        <v>#DIV/0!</v>
      </c>
      <c r="H95" s="2">
        <f t="shared" si="5"/>
        <v>7</v>
      </c>
    </row>
    <row r="96" spans="1:8">
      <c r="A96" s="8">
        <v>2010909</v>
      </c>
      <c r="B96" s="179" t="s">
        <v>120</v>
      </c>
      <c r="C96" s="9"/>
      <c r="D96" s="9"/>
      <c r="E96" s="9">
        <v>0</v>
      </c>
      <c r="F96" s="10" t="e">
        <f t="shared" si="3"/>
        <v>#DIV/0!</v>
      </c>
      <c r="G96" s="10" t="e">
        <f t="shared" si="4"/>
        <v>#DIV/0!</v>
      </c>
      <c r="H96" s="2">
        <f t="shared" si="5"/>
        <v>7</v>
      </c>
    </row>
    <row r="97" spans="1:8">
      <c r="A97" s="8">
        <v>2010910</v>
      </c>
      <c r="B97" s="179" t="s">
        <v>121</v>
      </c>
      <c r="C97" s="9"/>
      <c r="D97" s="9"/>
      <c r="E97" s="9">
        <v>0</v>
      </c>
      <c r="F97" s="10" t="e">
        <f t="shared" si="3"/>
        <v>#DIV/0!</v>
      </c>
      <c r="G97" s="10" t="e">
        <f t="shared" si="4"/>
        <v>#DIV/0!</v>
      </c>
      <c r="H97" s="2">
        <f t="shared" si="5"/>
        <v>7</v>
      </c>
    </row>
    <row r="98" spans="1:8">
      <c r="A98" s="8">
        <v>2010911</v>
      </c>
      <c r="B98" s="179" t="s">
        <v>122</v>
      </c>
      <c r="C98" s="9"/>
      <c r="D98" s="9"/>
      <c r="E98" s="9">
        <v>0</v>
      </c>
      <c r="F98" s="10" t="e">
        <f t="shared" si="3"/>
        <v>#DIV/0!</v>
      </c>
      <c r="G98" s="10" t="e">
        <f t="shared" si="4"/>
        <v>#DIV/0!</v>
      </c>
      <c r="H98" s="2">
        <f t="shared" si="5"/>
        <v>7</v>
      </c>
    </row>
    <row r="99" spans="1:8">
      <c r="A99" s="8">
        <v>2010912</v>
      </c>
      <c r="B99" s="179" t="s">
        <v>123</v>
      </c>
      <c r="C99" s="9"/>
      <c r="D99" s="9"/>
      <c r="E99" s="9">
        <v>0</v>
      </c>
      <c r="F99" s="10" t="e">
        <f t="shared" si="3"/>
        <v>#DIV/0!</v>
      </c>
      <c r="G99" s="10" t="e">
        <f t="shared" si="4"/>
        <v>#DIV/0!</v>
      </c>
      <c r="H99" s="2">
        <f t="shared" si="5"/>
        <v>7</v>
      </c>
    </row>
    <row r="100" spans="1:8">
      <c r="A100" s="8">
        <v>2010950</v>
      </c>
      <c r="B100" s="180" t="s">
        <v>75</v>
      </c>
      <c r="C100" s="9"/>
      <c r="D100" s="9"/>
      <c r="E100" s="9">
        <v>0</v>
      </c>
      <c r="F100" s="10" t="e">
        <f t="shared" si="3"/>
        <v>#DIV/0!</v>
      </c>
      <c r="G100" s="10" t="e">
        <f t="shared" si="4"/>
        <v>#DIV/0!</v>
      </c>
      <c r="H100" s="2">
        <f t="shared" si="5"/>
        <v>7</v>
      </c>
    </row>
    <row r="101" spans="1:8">
      <c r="A101" s="8">
        <v>2010999</v>
      </c>
      <c r="B101" s="180" t="s">
        <v>124</v>
      </c>
      <c r="C101" s="9"/>
      <c r="D101" s="9"/>
      <c r="E101" s="9">
        <v>0</v>
      </c>
      <c r="F101" s="10" t="e">
        <f t="shared" si="3"/>
        <v>#DIV/0!</v>
      </c>
      <c r="G101" s="10" t="e">
        <f t="shared" si="4"/>
        <v>#DIV/0!</v>
      </c>
      <c r="H101" s="2">
        <f t="shared" si="5"/>
        <v>7</v>
      </c>
    </row>
    <row r="102" spans="1:8">
      <c r="A102" s="73">
        <v>20111</v>
      </c>
      <c r="B102" s="186" t="s">
        <v>125</v>
      </c>
      <c r="C102" s="10">
        <f>SUM(C103:C110)</f>
        <v>1354</v>
      </c>
      <c r="D102" s="10">
        <f>SUM(D103:D110)</f>
        <v>1190</v>
      </c>
      <c r="E102" s="10">
        <f>SUM(E103:E110)</f>
        <v>1553</v>
      </c>
      <c r="F102" s="10">
        <f t="shared" si="3"/>
        <v>114.69719350073855</v>
      </c>
      <c r="G102" s="10">
        <f t="shared" si="4"/>
        <v>130.50420168067228</v>
      </c>
      <c r="H102" s="2">
        <f t="shared" si="5"/>
        <v>5</v>
      </c>
    </row>
    <row r="103" spans="1:8">
      <c r="A103" s="8">
        <v>2011101</v>
      </c>
      <c r="B103" s="179" t="s">
        <v>66</v>
      </c>
      <c r="C103" s="9">
        <v>1302</v>
      </c>
      <c r="D103" s="9">
        <v>1181</v>
      </c>
      <c r="E103" s="9">
        <v>1553</v>
      </c>
      <c r="F103" s="10">
        <f t="shared" si="3"/>
        <v>119.27803379416282</v>
      </c>
      <c r="G103" s="10">
        <f t="shared" si="4"/>
        <v>131.49872988992379</v>
      </c>
      <c r="H103" s="2">
        <f t="shared" si="5"/>
        <v>7</v>
      </c>
    </row>
    <row r="104" spans="1:8">
      <c r="A104" s="8">
        <v>2011102</v>
      </c>
      <c r="B104" s="179" t="s">
        <v>67</v>
      </c>
      <c r="C104" s="9"/>
      <c r="D104" s="9">
        <v>0</v>
      </c>
      <c r="E104" s="9">
        <v>0</v>
      </c>
      <c r="F104" s="10" t="e">
        <f t="shared" si="3"/>
        <v>#DIV/0!</v>
      </c>
      <c r="G104" s="10" t="e">
        <f t="shared" si="4"/>
        <v>#DIV/0!</v>
      </c>
      <c r="H104" s="2">
        <f t="shared" si="5"/>
        <v>7</v>
      </c>
    </row>
    <row r="105" spans="1:8">
      <c r="A105" s="8">
        <v>2011103</v>
      </c>
      <c r="B105" s="179" t="s">
        <v>68</v>
      </c>
      <c r="C105" s="9"/>
      <c r="D105" s="9">
        <v>0</v>
      </c>
      <c r="E105" s="9">
        <v>0</v>
      </c>
      <c r="F105" s="10" t="e">
        <f t="shared" si="3"/>
        <v>#DIV/0!</v>
      </c>
      <c r="G105" s="10" t="e">
        <f t="shared" si="4"/>
        <v>#DIV/0!</v>
      </c>
      <c r="H105" s="2">
        <f t="shared" si="5"/>
        <v>7</v>
      </c>
    </row>
    <row r="106" spans="1:8">
      <c r="A106" s="8">
        <v>2011104</v>
      </c>
      <c r="B106" s="180" t="s">
        <v>126</v>
      </c>
      <c r="C106" s="9"/>
      <c r="D106" s="9">
        <v>0</v>
      </c>
      <c r="E106" s="9">
        <v>0</v>
      </c>
      <c r="F106" s="10" t="e">
        <f t="shared" si="3"/>
        <v>#DIV/0!</v>
      </c>
      <c r="G106" s="10" t="e">
        <f t="shared" si="4"/>
        <v>#DIV/0!</v>
      </c>
      <c r="H106" s="2">
        <f t="shared" si="5"/>
        <v>7</v>
      </c>
    </row>
    <row r="107" spans="1:8">
      <c r="A107" s="8">
        <v>2011105</v>
      </c>
      <c r="B107" s="180" t="s">
        <v>127</v>
      </c>
      <c r="C107" s="9">
        <v>32</v>
      </c>
      <c r="D107" s="9">
        <v>0</v>
      </c>
      <c r="E107" s="9">
        <v>0</v>
      </c>
      <c r="F107" s="10">
        <f t="shared" si="3"/>
        <v>0</v>
      </c>
      <c r="G107" s="10" t="e">
        <f t="shared" si="4"/>
        <v>#DIV/0!</v>
      </c>
      <c r="H107" s="2">
        <f t="shared" si="5"/>
        <v>7</v>
      </c>
    </row>
    <row r="108" spans="1:8">
      <c r="A108" s="8">
        <v>2011106</v>
      </c>
      <c r="B108" s="180" t="s">
        <v>128</v>
      </c>
      <c r="C108" s="9">
        <v>20</v>
      </c>
      <c r="D108" s="9">
        <v>0</v>
      </c>
      <c r="E108" s="9">
        <v>0</v>
      </c>
      <c r="F108" s="10">
        <f t="shared" si="3"/>
        <v>0</v>
      </c>
      <c r="G108" s="10" t="e">
        <f t="shared" si="4"/>
        <v>#DIV/0!</v>
      </c>
      <c r="H108" s="2">
        <f t="shared" si="5"/>
        <v>7</v>
      </c>
    </row>
    <row r="109" spans="1:8">
      <c r="A109" s="8">
        <v>2011150</v>
      </c>
      <c r="B109" s="179" t="s">
        <v>75</v>
      </c>
      <c r="C109" s="9"/>
      <c r="D109" s="9">
        <v>0</v>
      </c>
      <c r="E109" s="9">
        <v>0</v>
      </c>
      <c r="F109" s="10" t="e">
        <f t="shared" si="3"/>
        <v>#DIV/0!</v>
      </c>
      <c r="G109" s="10" t="e">
        <f t="shared" si="4"/>
        <v>#DIV/0!</v>
      </c>
      <c r="H109" s="2">
        <f t="shared" si="5"/>
        <v>7</v>
      </c>
    </row>
    <row r="110" spans="1:8">
      <c r="A110" s="8">
        <v>2011199</v>
      </c>
      <c r="B110" s="179" t="s">
        <v>129</v>
      </c>
      <c r="C110" s="9"/>
      <c r="D110" s="9">
        <v>9</v>
      </c>
      <c r="E110" s="9">
        <v>0</v>
      </c>
      <c r="F110" s="10" t="e">
        <f t="shared" si="3"/>
        <v>#DIV/0!</v>
      </c>
      <c r="G110" s="10">
        <f t="shared" si="4"/>
        <v>0</v>
      </c>
      <c r="H110" s="2">
        <f t="shared" si="5"/>
        <v>7</v>
      </c>
    </row>
    <row r="111" spans="1:8">
      <c r="A111" s="73">
        <v>20113</v>
      </c>
      <c r="B111" s="177" t="s">
        <v>130</v>
      </c>
      <c r="C111" s="10">
        <f>SUM(C112:C121)</f>
        <v>675</v>
      </c>
      <c r="D111" s="10">
        <f>SUM(D112:D121)</f>
        <v>649</v>
      </c>
      <c r="E111" s="10">
        <f>SUM(E112:E121)</f>
        <v>398</v>
      </c>
      <c r="F111" s="10">
        <f t="shared" si="3"/>
        <v>58.962962962962962</v>
      </c>
      <c r="G111" s="10">
        <f t="shared" si="4"/>
        <v>61.325115562403695</v>
      </c>
      <c r="H111" s="2">
        <f t="shared" si="5"/>
        <v>5</v>
      </c>
    </row>
    <row r="112" spans="1:8">
      <c r="A112" s="8">
        <v>2011301</v>
      </c>
      <c r="B112" s="179" t="s">
        <v>66</v>
      </c>
      <c r="C112" s="9">
        <v>619</v>
      </c>
      <c r="D112" s="9">
        <v>593</v>
      </c>
      <c r="E112" s="9">
        <v>334</v>
      </c>
      <c r="F112" s="10">
        <f t="shared" si="3"/>
        <v>53.957996768982227</v>
      </c>
      <c r="G112" s="10">
        <f t="shared" si="4"/>
        <v>56.323777403035415</v>
      </c>
      <c r="H112" s="2">
        <f t="shared" si="5"/>
        <v>7</v>
      </c>
    </row>
    <row r="113" spans="1:8">
      <c r="A113" s="8">
        <v>2011302</v>
      </c>
      <c r="B113" s="179" t="s">
        <v>67</v>
      </c>
      <c r="C113" s="9"/>
      <c r="D113" s="9">
        <v>0</v>
      </c>
      <c r="E113" s="9">
        <v>0</v>
      </c>
      <c r="F113" s="10" t="e">
        <f t="shared" si="3"/>
        <v>#DIV/0!</v>
      </c>
      <c r="G113" s="10" t="e">
        <f t="shared" si="4"/>
        <v>#DIV/0!</v>
      </c>
      <c r="H113" s="2">
        <f t="shared" si="5"/>
        <v>7</v>
      </c>
    </row>
    <row r="114" spans="1:8">
      <c r="A114" s="8">
        <v>2011303</v>
      </c>
      <c r="B114" s="179" t="s">
        <v>68</v>
      </c>
      <c r="C114" s="9"/>
      <c r="D114" s="9">
        <v>0</v>
      </c>
      <c r="E114" s="9">
        <v>0</v>
      </c>
      <c r="F114" s="10" t="e">
        <f t="shared" si="3"/>
        <v>#DIV/0!</v>
      </c>
      <c r="G114" s="10" t="e">
        <f t="shared" si="4"/>
        <v>#DIV/0!</v>
      </c>
      <c r="H114" s="2">
        <f t="shared" si="5"/>
        <v>7</v>
      </c>
    </row>
    <row r="115" spans="1:8">
      <c r="A115" s="8">
        <v>2011304</v>
      </c>
      <c r="B115" s="180" t="s">
        <v>131</v>
      </c>
      <c r="C115" s="9"/>
      <c r="D115" s="9">
        <v>0</v>
      </c>
      <c r="E115" s="9">
        <v>0</v>
      </c>
      <c r="F115" s="10" t="e">
        <f t="shared" si="3"/>
        <v>#DIV/0!</v>
      </c>
      <c r="G115" s="10" t="e">
        <f t="shared" si="4"/>
        <v>#DIV/0!</v>
      </c>
      <c r="H115" s="2">
        <f t="shared" si="5"/>
        <v>7</v>
      </c>
    </row>
    <row r="116" spans="1:8">
      <c r="A116" s="8">
        <v>2011305</v>
      </c>
      <c r="B116" s="180" t="s">
        <v>132</v>
      </c>
      <c r="C116" s="9"/>
      <c r="D116" s="9">
        <v>0</v>
      </c>
      <c r="E116" s="9">
        <v>0</v>
      </c>
      <c r="F116" s="10" t="e">
        <f t="shared" si="3"/>
        <v>#DIV/0!</v>
      </c>
      <c r="G116" s="10" t="e">
        <f t="shared" si="4"/>
        <v>#DIV/0!</v>
      </c>
      <c r="H116" s="2">
        <f t="shared" si="5"/>
        <v>7</v>
      </c>
    </row>
    <row r="117" spans="1:8">
      <c r="A117" s="8">
        <v>2011306</v>
      </c>
      <c r="B117" s="180" t="s">
        <v>133</v>
      </c>
      <c r="C117" s="9"/>
      <c r="D117" s="9">
        <v>0</v>
      </c>
      <c r="E117" s="9">
        <v>0</v>
      </c>
      <c r="F117" s="10" t="e">
        <f t="shared" si="3"/>
        <v>#DIV/0!</v>
      </c>
      <c r="G117" s="10" t="e">
        <f t="shared" si="4"/>
        <v>#DIV/0!</v>
      </c>
      <c r="H117" s="2">
        <f t="shared" si="5"/>
        <v>7</v>
      </c>
    </row>
    <row r="118" spans="1:8">
      <c r="A118" s="8">
        <v>2011307</v>
      </c>
      <c r="B118" s="179" t="s">
        <v>134</v>
      </c>
      <c r="C118" s="9"/>
      <c r="D118" s="9">
        <v>0</v>
      </c>
      <c r="E118" s="9">
        <v>0</v>
      </c>
      <c r="F118" s="10" t="e">
        <f t="shared" si="3"/>
        <v>#DIV/0!</v>
      </c>
      <c r="G118" s="10" t="e">
        <f t="shared" si="4"/>
        <v>#DIV/0!</v>
      </c>
      <c r="H118" s="2">
        <f t="shared" si="5"/>
        <v>7</v>
      </c>
    </row>
    <row r="119" spans="1:8">
      <c r="A119" s="8">
        <v>2011308</v>
      </c>
      <c r="B119" s="179" t="s">
        <v>135</v>
      </c>
      <c r="C119" s="9">
        <v>30</v>
      </c>
      <c r="D119" s="9">
        <v>30</v>
      </c>
      <c r="E119" s="9">
        <v>50</v>
      </c>
      <c r="F119" s="10">
        <f t="shared" si="3"/>
        <v>166.66666666666669</v>
      </c>
      <c r="G119" s="10">
        <f t="shared" si="4"/>
        <v>166.66666666666669</v>
      </c>
      <c r="H119" s="2">
        <f t="shared" si="5"/>
        <v>7</v>
      </c>
    </row>
    <row r="120" spans="1:8">
      <c r="A120" s="8">
        <v>2011350</v>
      </c>
      <c r="B120" s="179" t="s">
        <v>75</v>
      </c>
      <c r="C120" s="9"/>
      <c r="D120" s="9">
        <v>0</v>
      </c>
      <c r="E120" s="9">
        <v>0</v>
      </c>
      <c r="F120" s="10" t="e">
        <f t="shared" si="3"/>
        <v>#DIV/0!</v>
      </c>
      <c r="G120" s="10" t="e">
        <f t="shared" si="4"/>
        <v>#DIV/0!</v>
      </c>
      <c r="H120" s="2">
        <f t="shared" si="5"/>
        <v>7</v>
      </c>
    </row>
    <row r="121" spans="1:8">
      <c r="A121" s="8">
        <v>2011399</v>
      </c>
      <c r="B121" s="180" t="s">
        <v>136</v>
      </c>
      <c r="C121" s="9">
        <v>26</v>
      </c>
      <c r="D121" s="9">
        <v>26</v>
      </c>
      <c r="E121" s="9">
        <v>14</v>
      </c>
      <c r="F121" s="10">
        <f t="shared" si="3"/>
        <v>53.846153846153847</v>
      </c>
      <c r="G121" s="10">
        <f t="shared" si="4"/>
        <v>53.846153846153847</v>
      </c>
      <c r="H121" s="2">
        <f t="shared" si="5"/>
        <v>7</v>
      </c>
    </row>
    <row r="122" spans="1:8">
      <c r="A122" s="73">
        <v>20114</v>
      </c>
      <c r="B122" s="183" t="s">
        <v>137</v>
      </c>
      <c r="C122" s="10">
        <f>SUM(C123:C133)</f>
        <v>0</v>
      </c>
      <c r="D122" s="10">
        <f>SUM(D123:D133)</f>
        <v>0</v>
      </c>
      <c r="E122" s="10">
        <f>SUM(E123:E133)</f>
        <v>0</v>
      </c>
      <c r="F122" s="10" t="e">
        <f t="shared" si="3"/>
        <v>#DIV/0!</v>
      </c>
      <c r="G122" s="10" t="e">
        <f t="shared" si="4"/>
        <v>#DIV/0!</v>
      </c>
      <c r="H122" s="2">
        <f t="shared" si="5"/>
        <v>5</v>
      </c>
    </row>
    <row r="123" spans="1:8">
      <c r="A123" s="8">
        <v>2011401</v>
      </c>
      <c r="B123" s="180" t="s">
        <v>66</v>
      </c>
      <c r="C123" s="9"/>
      <c r="D123" s="9"/>
      <c r="E123" s="9">
        <v>0</v>
      </c>
      <c r="F123" s="10" t="e">
        <f t="shared" si="3"/>
        <v>#DIV/0!</v>
      </c>
      <c r="G123" s="10" t="e">
        <f t="shared" si="4"/>
        <v>#DIV/0!</v>
      </c>
      <c r="H123" s="2">
        <f t="shared" si="5"/>
        <v>7</v>
      </c>
    </row>
    <row r="124" spans="1:8">
      <c r="A124" s="8">
        <v>2011402</v>
      </c>
      <c r="B124" s="181" t="s">
        <v>67</v>
      </c>
      <c r="C124" s="9"/>
      <c r="D124" s="9"/>
      <c r="E124" s="9">
        <v>0</v>
      </c>
      <c r="F124" s="10" t="e">
        <f t="shared" si="3"/>
        <v>#DIV/0!</v>
      </c>
      <c r="G124" s="10" t="e">
        <f t="shared" si="4"/>
        <v>#DIV/0!</v>
      </c>
      <c r="H124" s="2">
        <f t="shared" si="5"/>
        <v>7</v>
      </c>
    </row>
    <row r="125" spans="1:8">
      <c r="A125" s="8">
        <v>2011403</v>
      </c>
      <c r="B125" s="179" t="s">
        <v>68</v>
      </c>
      <c r="C125" s="9"/>
      <c r="D125" s="9"/>
      <c r="E125" s="9">
        <v>0</v>
      </c>
      <c r="F125" s="10" t="e">
        <f t="shared" si="3"/>
        <v>#DIV/0!</v>
      </c>
      <c r="G125" s="10" t="e">
        <f t="shared" si="4"/>
        <v>#DIV/0!</v>
      </c>
      <c r="H125" s="2">
        <f t="shared" si="5"/>
        <v>7</v>
      </c>
    </row>
    <row r="126" spans="1:8">
      <c r="A126" s="8">
        <v>2011404</v>
      </c>
      <c r="B126" s="179" t="s">
        <v>138</v>
      </c>
      <c r="C126" s="9"/>
      <c r="D126" s="9"/>
      <c r="E126" s="9">
        <v>0</v>
      </c>
      <c r="F126" s="10" t="e">
        <f t="shared" si="3"/>
        <v>#DIV/0!</v>
      </c>
      <c r="G126" s="10" t="e">
        <f t="shared" si="4"/>
        <v>#DIV/0!</v>
      </c>
      <c r="H126" s="2">
        <f t="shared" si="5"/>
        <v>7</v>
      </c>
    </row>
    <row r="127" spans="1:8">
      <c r="A127" s="8">
        <v>2011405</v>
      </c>
      <c r="B127" s="179" t="s">
        <v>139</v>
      </c>
      <c r="C127" s="9"/>
      <c r="D127" s="9"/>
      <c r="E127" s="9">
        <v>0</v>
      </c>
      <c r="F127" s="10" t="e">
        <f t="shared" si="3"/>
        <v>#DIV/0!</v>
      </c>
      <c r="G127" s="10" t="e">
        <f t="shared" si="4"/>
        <v>#DIV/0!</v>
      </c>
      <c r="H127" s="2">
        <f t="shared" si="5"/>
        <v>7</v>
      </c>
    </row>
    <row r="128" spans="1:8">
      <c r="A128" s="8">
        <v>2011408</v>
      </c>
      <c r="B128" s="180" t="s">
        <v>140</v>
      </c>
      <c r="C128" s="9"/>
      <c r="D128" s="9"/>
      <c r="E128" s="9">
        <v>0</v>
      </c>
      <c r="F128" s="10" t="e">
        <f t="shared" si="3"/>
        <v>#DIV/0!</v>
      </c>
      <c r="G128" s="10" t="e">
        <f t="shared" si="4"/>
        <v>#DIV/0!</v>
      </c>
      <c r="H128" s="2">
        <f t="shared" si="5"/>
        <v>7</v>
      </c>
    </row>
    <row r="129" spans="1:8">
      <c r="A129" s="8">
        <v>2011409</v>
      </c>
      <c r="B129" s="179" t="s">
        <v>141</v>
      </c>
      <c r="C129" s="9"/>
      <c r="D129" s="9"/>
      <c r="E129" s="9">
        <v>0</v>
      </c>
      <c r="F129" s="10" t="e">
        <f t="shared" si="3"/>
        <v>#DIV/0!</v>
      </c>
      <c r="G129" s="10" t="e">
        <f t="shared" si="4"/>
        <v>#DIV/0!</v>
      </c>
      <c r="H129" s="2">
        <f t="shared" si="5"/>
        <v>7</v>
      </c>
    </row>
    <row r="130" spans="1:8">
      <c r="A130" s="8">
        <v>2011410</v>
      </c>
      <c r="B130" s="179" t="s">
        <v>142</v>
      </c>
      <c r="C130" s="9"/>
      <c r="D130" s="9"/>
      <c r="E130" s="9">
        <v>0</v>
      </c>
      <c r="F130" s="10" t="e">
        <f t="shared" si="3"/>
        <v>#DIV/0!</v>
      </c>
      <c r="G130" s="10" t="e">
        <f t="shared" si="4"/>
        <v>#DIV/0!</v>
      </c>
      <c r="H130" s="2">
        <f t="shared" si="5"/>
        <v>7</v>
      </c>
    </row>
    <row r="131" spans="1:8">
      <c r="A131" s="8">
        <v>2011411</v>
      </c>
      <c r="B131" s="179" t="s">
        <v>143</v>
      </c>
      <c r="C131" s="9"/>
      <c r="D131" s="9"/>
      <c r="E131" s="9">
        <v>0</v>
      </c>
      <c r="F131" s="10" t="e">
        <f t="shared" si="3"/>
        <v>#DIV/0!</v>
      </c>
      <c r="G131" s="10" t="e">
        <f t="shared" si="4"/>
        <v>#DIV/0!</v>
      </c>
      <c r="H131" s="2">
        <f t="shared" si="5"/>
        <v>7</v>
      </c>
    </row>
    <row r="132" spans="1:8">
      <c r="A132" s="8">
        <v>2011450</v>
      </c>
      <c r="B132" s="179" t="s">
        <v>75</v>
      </c>
      <c r="C132" s="9"/>
      <c r="D132" s="9"/>
      <c r="E132" s="9">
        <v>0</v>
      </c>
      <c r="F132" s="10" t="e">
        <f t="shared" si="3"/>
        <v>#DIV/0!</v>
      </c>
      <c r="G132" s="10" t="e">
        <f t="shared" si="4"/>
        <v>#DIV/0!</v>
      </c>
      <c r="H132" s="2">
        <f t="shared" si="5"/>
        <v>7</v>
      </c>
    </row>
    <row r="133" spans="1:8">
      <c r="A133" s="8">
        <v>2011499</v>
      </c>
      <c r="B133" s="179" t="s">
        <v>144</v>
      </c>
      <c r="C133" s="9"/>
      <c r="D133" s="9"/>
      <c r="E133" s="9">
        <v>0</v>
      </c>
      <c r="F133" s="10" t="e">
        <f t="shared" si="3"/>
        <v>#DIV/0!</v>
      </c>
      <c r="G133" s="10" t="e">
        <f t="shared" si="4"/>
        <v>#DIV/0!</v>
      </c>
      <c r="H133" s="2">
        <f t="shared" si="5"/>
        <v>7</v>
      </c>
    </row>
    <row r="134" spans="1:8">
      <c r="A134" s="73">
        <v>20123</v>
      </c>
      <c r="B134" s="178" t="s">
        <v>145</v>
      </c>
      <c r="C134" s="10">
        <f>SUM(C135:C140)</f>
        <v>0</v>
      </c>
      <c r="D134" s="10">
        <f>SUM(D135:D140)</f>
        <v>129</v>
      </c>
      <c r="E134" s="10">
        <f>SUM(E135:E140)</f>
        <v>216</v>
      </c>
      <c r="F134" s="10" t="e">
        <f t="shared" si="3"/>
        <v>#DIV/0!</v>
      </c>
      <c r="G134" s="10">
        <f t="shared" si="4"/>
        <v>167.44186046511629</v>
      </c>
      <c r="H134" s="2">
        <f t="shared" si="5"/>
        <v>5</v>
      </c>
    </row>
    <row r="135" spans="1:8">
      <c r="A135" s="8">
        <v>2012301</v>
      </c>
      <c r="B135" s="179" t="s">
        <v>66</v>
      </c>
      <c r="C135" s="9"/>
      <c r="D135" s="9"/>
      <c r="E135" s="9">
        <v>28</v>
      </c>
      <c r="F135" s="10" t="e">
        <f t="shared" ref="F135:F198" si="6">E135/C135*100</f>
        <v>#DIV/0!</v>
      </c>
      <c r="G135" s="10" t="e">
        <f t="shared" ref="G135:G198" si="7">E135/D135*100</f>
        <v>#DIV/0!</v>
      </c>
      <c r="H135" s="2">
        <f t="shared" ref="H135:H198" si="8">LEN(A135)</f>
        <v>7</v>
      </c>
    </row>
    <row r="136" spans="1:8">
      <c r="A136" s="8">
        <v>2012302</v>
      </c>
      <c r="B136" s="179" t="s">
        <v>67</v>
      </c>
      <c r="C136" s="9"/>
      <c r="D136" s="9"/>
      <c r="E136" s="9">
        <v>0</v>
      </c>
      <c r="F136" s="10" t="e">
        <f t="shared" si="6"/>
        <v>#DIV/0!</v>
      </c>
      <c r="G136" s="10" t="e">
        <f t="shared" si="7"/>
        <v>#DIV/0!</v>
      </c>
      <c r="H136" s="2">
        <f t="shared" si="8"/>
        <v>7</v>
      </c>
    </row>
    <row r="137" spans="1:8">
      <c r="A137" s="8">
        <v>2012303</v>
      </c>
      <c r="B137" s="180" t="s">
        <v>68</v>
      </c>
      <c r="C137" s="9"/>
      <c r="D137" s="9"/>
      <c r="E137" s="9">
        <v>0</v>
      </c>
      <c r="F137" s="10" t="e">
        <f t="shared" si="6"/>
        <v>#DIV/0!</v>
      </c>
      <c r="G137" s="10" t="e">
        <f t="shared" si="7"/>
        <v>#DIV/0!</v>
      </c>
      <c r="H137" s="2">
        <f t="shared" si="8"/>
        <v>7</v>
      </c>
    </row>
    <row r="138" spans="1:8">
      <c r="A138" s="8">
        <v>2012304</v>
      </c>
      <c r="B138" s="180" t="s">
        <v>146</v>
      </c>
      <c r="C138" s="9"/>
      <c r="D138" s="9"/>
      <c r="E138" s="9">
        <v>0</v>
      </c>
      <c r="F138" s="10" t="e">
        <f t="shared" si="6"/>
        <v>#DIV/0!</v>
      </c>
      <c r="G138" s="10" t="e">
        <f t="shared" si="7"/>
        <v>#DIV/0!</v>
      </c>
      <c r="H138" s="2">
        <f t="shared" si="8"/>
        <v>7</v>
      </c>
    </row>
    <row r="139" spans="1:8">
      <c r="A139" s="8">
        <v>2012350</v>
      </c>
      <c r="B139" s="180" t="s">
        <v>75</v>
      </c>
      <c r="C139" s="9"/>
      <c r="D139" s="9"/>
      <c r="E139" s="9">
        <v>0</v>
      </c>
      <c r="F139" s="10" t="e">
        <f t="shared" si="6"/>
        <v>#DIV/0!</v>
      </c>
      <c r="G139" s="10" t="e">
        <f t="shared" si="7"/>
        <v>#DIV/0!</v>
      </c>
      <c r="H139" s="2">
        <f t="shared" si="8"/>
        <v>7</v>
      </c>
    </row>
    <row r="140" spans="1:8">
      <c r="A140" s="8">
        <v>2012399</v>
      </c>
      <c r="B140" s="181" t="s">
        <v>147</v>
      </c>
      <c r="C140" s="9"/>
      <c r="D140" s="9">
        <v>129</v>
      </c>
      <c r="E140" s="9">
        <v>188</v>
      </c>
      <c r="F140" s="10" t="e">
        <f t="shared" si="6"/>
        <v>#DIV/0!</v>
      </c>
      <c r="G140" s="10">
        <f t="shared" si="7"/>
        <v>145.73643410852713</v>
      </c>
      <c r="H140" s="2">
        <f t="shared" si="8"/>
        <v>7</v>
      </c>
    </row>
    <row r="141" spans="1:8">
      <c r="A141" s="73">
        <v>20125</v>
      </c>
      <c r="B141" s="178" t="s">
        <v>148</v>
      </c>
      <c r="C141" s="10">
        <f>SUM(C142:C148)</f>
        <v>0</v>
      </c>
      <c r="D141" s="10">
        <f>SUM(D142:D148)</f>
        <v>0</v>
      </c>
      <c r="E141" s="10">
        <f>SUM(E142:E148)</f>
        <v>0</v>
      </c>
      <c r="F141" s="10" t="e">
        <f t="shared" si="6"/>
        <v>#DIV/0!</v>
      </c>
      <c r="G141" s="10" t="e">
        <f t="shared" si="7"/>
        <v>#DIV/0!</v>
      </c>
      <c r="H141" s="2">
        <f t="shared" si="8"/>
        <v>5</v>
      </c>
    </row>
    <row r="142" spans="1:8">
      <c r="A142" s="8">
        <v>2012501</v>
      </c>
      <c r="B142" s="179" t="s">
        <v>66</v>
      </c>
      <c r="C142" s="9"/>
      <c r="D142" s="9"/>
      <c r="E142" s="9">
        <v>0</v>
      </c>
      <c r="F142" s="10" t="e">
        <f t="shared" si="6"/>
        <v>#DIV/0!</v>
      </c>
      <c r="G142" s="10" t="e">
        <f t="shared" si="7"/>
        <v>#DIV/0!</v>
      </c>
      <c r="H142" s="2">
        <f t="shared" si="8"/>
        <v>7</v>
      </c>
    </row>
    <row r="143" spans="1:8">
      <c r="A143" s="8">
        <v>2012502</v>
      </c>
      <c r="B143" s="180" t="s">
        <v>67</v>
      </c>
      <c r="C143" s="9"/>
      <c r="D143" s="9"/>
      <c r="E143" s="9">
        <v>0</v>
      </c>
      <c r="F143" s="10" t="e">
        <f t="shared" si="6"/>
        <v>#DIV/0!</v>
      </c>
      <c r="G143" s="10" t="e">
        <f t="shared" si="7"/>
        <v>#DIV/0!</v>
      </c>
      <c r="H143" s="2">
        <f t="shared" si="8"/>
        <v>7</v>
      </c>
    </row>
    <row r="144" spans="1:8">
      <c r="A144" s="8">
        <v>2012503</v>
      </c>
      <c r="B144" s="180" t="s">
        <v>68</v>
      </c>
      <c r="C144" s="9"/>
      <c r="D144" s="9"/>
      <c r="E144" s="9">
        <v>0</v>
      </c>
      <c r="F144" s="10" t="e">
        <f t="shared" si="6"/>
        <v>#DIV/0!</v>
      </c>
      <c r="G144" s="10" t="e">
        <f t="shared" si="7"/>
        <v>#DIV/0!</v>
      </c>
      <c r="H144" s="2">
        <f t="shared" si="8"/>
        <v>7</v>
      </c>
    </row>
    <row r="145" spans="1:8">
      <c r="A145" s="8">
        <v>2012504</v>
      </c>
      <c r="B145" s="180" t="s">
        <v>149</v>
      </c>
      <c r="C145" s="9"/>
      <c r="D145" s="9"/>
      <c r="E145" s="9">
        <v>0</v>
      </c>
      <c r="F145" s="10" t="e">
        <f t="shared" si="6"/>
        <v>#DIV/0!</v>
      </c>
      <c r="G145" s="10" t="e">
        <f t="shared" si="7"/>
        <v>#DIV/0!</v>
      </c>
      <c r="H145" s="2">
        <f t="shared" si="8"/>
        <v>7</v>
      </c>
    </row>
    <row r="146" spans="1:8">
      <c r="A146" s="8">
        <v>2012505</v>
      </c>
      <c r="B146" s="181" t="s">
        <v>150</v>
      </c>
      <c r="C146" s="9"/>
      <c r="D146" s="9"/>
      <c r="E146" s="9">
        <v>0</v>
      </c>
      <c r="F146" s="10" t="e">
        <f t="shared" si="6"/>
        <v>#DIV/0!</v>
      </c>
      <c r="G146" s="10" t="e">
        <f t="shared" si="7"/>
        <v>#DIV/0!</v>
      </c>
      <c r="H146" s="2">
        <f t="shared" si="8"/>
        <v>7</v>
      </c>
    </row>
    <row r="147" spans="1:8">
      <c r="A147" s="8">
        <v>2012550</v>
      </c>
      <c r="B147" s="179" t="s">
        <v>75</v>
      </c>
      <c r="C147" s="9"/>
      <c r="D147" s="9"/>
      <c r="E147" s="9">
        <v>0</v>
      </c>
      <c r="F147" s="10" t="e">
        <f t="shared" si="6"/>
        <v>#DIV/0!</v>
      </c>
      <c r="G147" s="10" t="e">
        <f t="shared" si="7"/>
        <v>#DIV/0!</v>
      </c>
      <c r="H147" s="2">
        <f t="shared" si="8"/>
        <v>7</v>
      </c>
    </row>
    <row r="148" spans="1:8">
      <c r="A148" s="8">
        <v>2012599</v>
      </c>
      <c r="B148" s="179" t="s">
        <v>151</v>
      </c>
      <c r="C148" s="9"/>
      <c r="D148" s="9"/>
      <c r="E148" s="9">
        <v>0</v>
      </c>
      <c r="F148" s="10" t="e">
        <f t="shared" si="6"/>
        <v>#DIV/0!</v>
      </c>
      <c r="G148" s="10" t="e">
        <f t="shared" si="7"/>
        <v>#DIV/0!</v>
      </c>
      <c r="H148" s="2">
        <f t="shared" si="8"/>
        <v>7</v>
      </c>
    </row>
    <row r="149" spans="1:8">
      <c r="A149" s="73">
        <v>20126</v>
      </c>
      <c r="B149" s="183" t="s">
        <v>152</v>
      </c>
      <c r="C149" s="10">
        <f>SUM(C150:C154)</f>
        <v>60</v>
      </c>
      <c r="D149" s="10">
        <f>SUM(D150:D154)</f>
        <v>152</v>
      </c>
      <c r="E149" s="10">
        <f>SUM(E150:E154)</f>
        <v>390</v>
      </c>
      <c r="F149" s="10">
        <f t="shared" si="6"/>
        <v>650</v>
      </c>
      <c r="G149" s="10">
        <f t="shared" si="7"/>
        <v>256.57894736842104</v>
      </c>
      <c r="H149" s="2">
        <f t="shared" si="8"/>
        <v>5</v>
      </c>
    </row>
    <row r="150" spans="1:8">
      <c r="A150" s="8">
        <v>2012601</v>
      </c>
      <c r="B150" s="180" t="s">
        <v>66</v>
      </c>
      <c r="C150" s="9">
        <v>60</v>
      </c>
      <c r="D150" s="9">
        <v>119</v>
      </c>
      <c r="E150" s="9">
        <v>389</v>
      </c>
      <c r="F150" s="10">
        <f t="shared" si="6"/>
        <v>648.33333333333337</v>
      </c>
      <c r="G150" s="10">
        <f t="shared" si="7"/>
        <v>326.89075630252103</v>
      </c>
      <c r="H150" s="2">
        <f t="shared" si="8"/>
        <v>7</v>
      </c>
    </row>
    <row r="151" spans="1:8">
      <c r="A151" s="8">
        <v>2012602</v>
      </c>
      <c r="B151" s="180" t="s">
        <v>67</v>
      </c>
      <c r="C151" s="9"/>
      <c r="D151" s="9"/>
      <c r="E151" s="9">
        <v>0</v>
      </c>
      <c r="F151" s="10" t="e">
        <f t="shared" si="6"/>
        <v>#DIV/0!</v>
      </c>
      <c r="G151" s="10" t="e">
        <f t="shared" si="7"/>
        <v>#DIV/0!</v>
      </c>
      <c r="H151" s="2">
        <f t="shared" si="8"/>
        <v>7</v>
      </c>
    </row>
    <row r="152" spans="1:8">
      <c r="A152" s="8">
        <v>2012603</v>
      </c>
      <c r="B152" s="179" t="s">
        <v>68</v>
      </c>
      <c r="C152" s="9"/>
      <c r="D152" s="9"/>
      <c r="E152" s="9">
        <v>0</v>
      </c>
      <c r="F152" s="10" t="e">
        <f t="shared" si="6"/>
        <v>#DIV/0!</v>
      </c>
      <c r="G152" s="10" t="e">
        <f t="shared" si="7"/>
        <v>#DIV/0!</v>
      </c>
      <c r="H152" s="2">
        <f t="shared" si="8"/>
        <v>7</v>
      </c>
    </row>
    <row r="153" spans="1:8">
      <c r="A153" s="8">
        <v>2012604</v>
      </c>
      <c r="B153" s="182" t="s">
        <v>153</v>
      </c>
      <c r="C153" s="9"/>
      <c r="D153" s="9"/>
      <c r="E153" s="9">
        <v>0</v>
      </c>
      <c r="F153" s="10" t="e">
        <f t="shared" si="6"/>
        <v>#DIV/0!</v>
      </c>
      <c r="G153" s="10" t="e">
        <f t="shared" si="7"/>
        <v>#DIV/0!</v>
      </c>
      <c r="H153" s="2">
        <f t="shared" si="8"/>
        <v>7</v>
      </c>
    </row>
    <row r="154" spans="1:8">
      <c r="A154" s="8">
        <v>2012699</v>
      </c>
      <c r="B154" s="179" t="s">
        <v>154</v>
      </c>
      <c r="C154" s="9"/>
      <c r="D154" s="9">
        <v>33</v>
      </c>
      <c r="E154" s="9">
        <v>1</v>
      </c>
      <c r="F154" s="10" t="e">
        <f t="shared" si="6"/>
        <v>#DIV/0!</v>
      </c>
      <c r="G154" s="10">
        <f t="shared" si="7"/>
        <v>3.0303030303030303</v>
      </c>
      <c r="H154" s="2">
        <f t="shared" si="8"/>
        <v>7</v>
      </c>
    </row>
    <row r="155" spans="1:8">
      <c r="A155" s="73">
        <v>20128</v>
      </c>
      <c r="B155" s="183" t="s">
        <v>155</v>
      </c>
      <c r="C155" s="10">
        <f>SUM(C156:C161)</f>
        <v>393</v>
      </c>
      <c r="D155" s="10">
        <f>SUM(D156:D161)</f>
        <v>399</v>
      </c>
      <c r="E155" s="10">
        <f>SUM(E156:E161)</f>
        <v>445</v>
      </c>
      <c r="F155" s="10">
        <f t="shared" si="6"/>
        <v>113.23155216284988</v>
      </c>
      <c r="G155" s="10">
        <f t="shared" si="7"/>
        <v>111.52882205513785</v>
      </c>
      <c r="H155" s="2">
        <f t="shared" si="8"/>
        <v>5</v>
      </c>
    </row>
    <row r="156" spans="1:8">
      <c r="A156" s="8">
        <v>2012801</v>
      </c>
      <c r="B156" s="180" t="s">
        <v>66</v>
      </c>
      <c r="C156" s="9">
        <v>393</v>
      </c>
      <c r="D156" s="9">
        <v>397</v>
      </c>
      <c r="E156" s="9">
        <v>445</v>
      </c>
      <c r="F156" s="10">
        <f t="shared" si="6"/>
        <v>113.23155216284988</v>
      </c>
      <c r="G156" s="10">
        <f t="shared" si="7"/>
        <v>112.09068010075566</v>
      </c>
      <c r="H156" s="2">
        <f t="shared" si="8"/>
        <v>7</v>
      </c>
    </row>
    <row r="157" spans="1:8">
      <c r="A157" s="8">
        <v>2012802</v>
      </c>
      <c r="B157" s="180" t="s">
        <v>67</v>
      </c>
      <c r="C157" s="9"/>
      <c r="D157" s="9"/>
      <c r="E157" s="9">
        <v>0</v>
      </c>
      <c r="F157" s="10" t="e">
        <f t="shared" si="6"/>
        <v>#DIV/0!</v>
      </c>
      <c r="G157" s="10" t="e">
        <f t="shared" si="7"/>
        <v>#DIV/0!</v>
      </c>
      <c r="H157" s="2">
        <f t="shared" si="8"/>
        <v>7</v>
      </c>
    </row>
    <row r="158" spans="1:8">
      <c r="A158" s="8">
        <v>2012803</v>
      </c>
      <c r="B158" s="181" t="s">
        <v>68</v>
      </c>
      <c r="C158" s="9"/>
      <c r="D158" s="9"/>
      <c r="E158" s="9">
        <v>0</v>
      </c>
      <c r="F158" s="10" t="e">
        <f t="shared" si="6"/>
        <v>#DIV/0!</v>
      </c>
      <c r="G158" s="10" t="e">
        <f t="shared" si="7"/>
        <v>#DIV/0!</v>
      </c>
      <c r="H158" s="2">
        <f t="shared" si="8"/>
        <v>7</v>
      </c>
    </row>
    <row r="159" spans="1:8">
      <c r="A159" s="8">
        <v>2012804</v>
      </c>
      <c r="B159" s="179" t="s">
        <v>80</v>
      </c>
      <c r="C159" s="9"/>
      <c r="D159" s="9"/>
      <c r="E159" s="9">
        <v>0</v>
      </c>
      <c r="F159" s="10" t="e">
        <f t="shared" si="6"/>
        <v>#DIV/0!</v>
      </c>
      <c r="G159" s="10" t="e">
        <f t="shared" si="7"/>
        <v>#DIV/0!</v>
      </c>
      <c r="H159" s="2">
        <f t="shared" si="8"/>
        <v>7</v>
      </c>
    </row>
    <row r="160" spans="1:8">
      <c r="A160" s="8">
        <v>2012850</v>
      </c>
      <c r="B160" s="179" t="s">
        <v>75</v>
      </c>
      <c r="C160" s="9"/>
      <c r="D160" s="9">
        <v>2</v>
      </c>
      <c r="E160" s="9">
        <v>0</v>
      </c>
      <c r="F160" s="10" t="e">
        <f t="shared" si="6"/>
        <v>#DIV/0!</v>
      </c>
      <c r="G160" s="10">
        <f t="shared" si="7"/>
        <v>0</v>
      </c>
      <c r="H160" s="2">
        <f t="shared" si="8"/>
        <v>7</v>
      </c>
    </row>
    <row r="161" spans="1:8">
      <c r="A161" s="8">
        <v>2012899</v>
      </c>
      <c r="B161" s="179" t="s">
        <v>156</v>
      </c>
      <c r="C161" s="9"/>
      <c r="D161" s="9"/>
      <c r="E161" s="9">
        <v>0</v>
      </c>
      <c r="F161" s="10" t="e">
        <f t="shared" si="6"/>
        <v>#DIV/0!</v>
      </c>
      <c r="G161" s="10" t="e">
        <f t="shared" si="7"/>
        <v>#DIV/0!</v>
      </c>
      <c r="H161" s="2">
        <f t="shared" si="8"/>
        <v>7</v>
      </c>
    </row>
    <row r="162" spans="1:8">
      <c r="A162" s="73">
        <v>20129</v>
      </c>
      <c r="B162" s="183" t="s">
        <v>157</v>
      </c>
      <c r="C162" s="10">
        <f>SUM(C163:C168)</f>
        <v>320</v>
      </c>
      <c r="D162" s="10">
        <f>SUM(D163:D168)</f>
        <v>275</v>
      </c>
      <c r="E162" s="10">
        <f>SUM(E163:E168)</f>
        <v>440</v>
      </c>
      <c r="F162" s="10">
        <f t="shared" si="6"/>
        <v>137.5</v>
      </c>
      <c r="G162" s="10">
        <f t="shared" si="7"/>
        <v>160</v>
      </c>
      <c r="H162" s="2">
        <f t="shared" si="8"/>
        <v>5</v>
      </c>
    </row>
    <row r="163" spans="1:8">
      <c r="A163" s="8">
        <v>2012901</v>
      </c>
      <c r="B163" s="180" t="s">
        <v>66</v>
      </c>
      <c r="C163" s="9">
        <v>305</v>
      </c>
      <c r="D163" s="9">
        <v>252</v>
      </c>
      <c r="E163" s="9">
        <v>416</v>
      </c>
      <c r="F163" s="10">
        <f t="shared" si="6"/>
        <v>136.3934426229508</v>
      </c>
      <c r="G163" s="10">
        <f t="shared" si="7"/>
        <v>165.07936507936506</v>
      </c>
      <c r="H163" s="2">
        <f t="shared" si="8"/>
        <v>7</v>
      </c>
    </row>
    <row r="164" spans="1:8">
      <c r="A164" s="8">
        <v>2012902</v>
      </c>
      <c r="B164" s="180" t="s">
        <v>67</v>
      </c>
      <c r="C164" s="9"/>
      <c r="D164" s="9">
        <v>5</v>
      </c>
      <c r="E164" s="9">
        <v>0</v>
      </c>
      <c r="F164" s="10" t="e">
        <f t="shared" si="6"/>
        <v>#DIV/0!</v>
      </c>
      <c r="G164" s="10">
        <f t="shared" si="7"/>
        <v>0</v>
      </c>
      <c r="H164" s="2">
        <f t="shared" si="8"/>
        <v>7</v>
      </c>
    </row>
    <row r="165" spans="1:8">
      <c r="A165" s="8">
        <v>2012903</v>
      </c>
      <c r="B165" s="179" t="s">
        <v>68</v>
      </c>
      <c r="C165" s="9"/>
      <c r="D165" s="9">
        <v>0</v>
      </c>
      <c r="E165" s="9">
        <v>0</v>
      </c>
      <c r="F165" s="10" t="e">
        <f t="shared" si="6"/>
        <v>#DIV/0!</v>
      </c>
      <c r="G165" s="10" t="e">
        <f t="shared" si="7"/>
        <v>#DIV/0!</v>
      </c>
      <c r="H165" s="2">
        <f t="shared" si="8"/>
        <v>7</v>
      </c>
    </row>
    <row r="166" spans="1:8">
      <c r="A166" s="8">
        <v>2012906</v>
      </c>
      <c r="B166" s="179" t="s">
        <v>158</v>
      </c>
      <c r="C166" s="9"/>
      <c r="D166" s="9">
        <v>11</v>
      </c>
      <c r="E166" s="9">
        <v>0</v>
      </c>
      <c r="F166" s="10" t="e">
        <f t="shared" si="6"/>
        <v>#DIV/0!</v>
      </c>
      <c r="G166" s="10">
        <f t="shared" si="7"/>
        <v>0</v>
      </c>
      <c r="H166" s="2">
        <f t="shared" si="8"/>
        <v>7</v>
      </c>
    </row>
    <row r="167" spans="1:8">
      <c r="A167" s="8">
        <v>2012950</v>
      </c>
      <c r="B167" s="180" t="s">
        <v>75</v>
      </c>
      <c r="C167" s="9"/>
      <c r="D167" s="9">
        <v>0</v>
      </c>
      <c r="E167" s="9">
        <v>0</v>
      </c>
      <c r="F167" s="10" t="e">
        <f t="shared" si="6"/>
        <v>#DIV/0!</v>
      </c>
      <c r="G167" s="10" t="e">
        <f t="shared" si="7"/>
        <v>#DIV/0!</v>
      </c>
      <c r="H167" s="2">
        <f t="shared" si="8"/>
        <v>7</v>
      </c>
    </row>
    <row r="168" spans="1:8">
      <c r="A168" s="8">
        <v>2012999</v>
      </c>
      <c r="B168" s="180" t="s">
        <v>159</v>
      </c>
      <c r="C168" s="9">
        <v>15</v>
      </c>
      <c r="D168" s="9">
        <v>7</v>
      </c>
      <c r="E168" s="9">
        <v>24</v>
      </c>
      <c r="F168" s="10">
        <f t="shared" si="6"/>
        <v>160</v>
      </c>
      <c r="G168" s="10">
        <f t="shared" si="7"/>
        <v>342.85714285714283</v>
      </c>
      <c r="H168" s="2">
        <f t="shared" si="8"/>
        <v>7</v>
      </c>
    </row>
    <row r="169" spans="1:8">
      <c r="A169" s="73">
        <v>20131</v>
      </c>
      <c r="B169" s="183" t="s">
        <v>160</v>
      </c>
      <c r="C169" s="10">
        <f>SUM(C170:C175)</f>
        <v>1291</v>
      </c>
      <c r="D169" s="10">
        <f>SUM(D170:D175)</f>
        <v>1443</v>
      </c>
      <c r="E169" s="10">
        <f>SUM(E170:E175)</f>
        <v>1876</v>
      </c>
      <c r="F169" s="10">
        <f t="shared" si="6"/>
        <v>145.31371030209138</v>
      </c>
      <c r="G169" s="10">
        <f t="shared" si="7"/>
        <v>130.00693000692999</v>
      </c>
      <c r="H169" s="2">
        <f t="shared" si="8"/>
        <v>5</v>
      </c>
    </row>
    <row r="170" spans="1:8">
      <c r="A170" s="8">
        <v>2013101</v>
      </c>
      <c r="B170" s="180" t="s">
        <v>66</v>
      </c>
      <c r="C170" s="9">
        <v>1276</v>
      </c>
      <c r="D170" s="9">
        <v>1428</v>
      </c>
      <c r="E170" s="9">
        <v>1710</v>
      </c>
      <c r="F170" s="10">
        <f t="shared" si="6"/>
        <v>134.01253918495297</v>
      </c>
      <c r="G170" s="10">
        <f t="shared" si="7"/>
        <v>119.74789915966386</v>
      </c>
      <c r="H170" s="2">
        <f t="shared" si="8"/>
        <v>7</v>
      </c>
    </row>
    <row r="171" spans="1:8">
      <c r="A171" s="8">
        <v>2013102</v>
      </c>
      <c r="B171" s="179" t="s">
        <v>67</v>
      </c>
      <c r="C171" s="9"/>
      <c r="D171" s="9">
        <v>0</v>
      </c>
      <c r="E171" s="9">
        <v>166</v>
      </c>
      <c r="F171" s="10" t="e">
        <f t="shared" si="6"/>
        <v>#DIV/0!</v>
      </c>
      <c r="G171" s="10" t="e">
        <f t="shared" si="7"/>
        <v>#DIV/0!</v>
      </c>
      <c r="H171" s="2">
        <f t="shared" si="8"/>
        <v>7</v>
      </c>
    </row>
    <row r="172" spans="1:8">
      <c r="A172" s="8">
        <v>2013103</v>
      </c>
      <c r="B172" s="179" t="s">
        <v>68</v>
      </c>
      <c r="C172" s="9"/>
      <c r="D172" s="9">
        <v>0</v>
      </c>
      <c r="E172" s="9">
        <v>0</v>
      </c>
      <c r="F172" s="10" t="e">
        <f t="shared" si="6"/>
        <v>#DIV/0!</v>
      </c>
      <c r="G172" s="10" t="e">
        <f t="shared" si="7"/>
        <v>#DIV/0!</v>
      </c>
      <c r="H172" s="2">
        <f t="shared" si="8"/>
        <v>7</v>
      </c>
    </row>
    <row r="173" spans="1:8">
      <c r="A173" s="8">
        <v>2013105</v>
      </c>
      <c r="B173" s="179" t="s">
        <v>161</v>
      </c>
      <c r="C173" s="9">
        <v>15</v>
      </c>
      <c r="D173" s="9">
        <v>15</v>
      </c>
      <c r="E173" s="9">
        <v>0</v>
      </c>
      <c r="F173" s="10">
        <f t="shared" si="6"/>
        <v>0</v>
      </c>
      <c r="G173" s="10">
        <f t="shared" si="7"/>
        <v>0</v>
      </c>
      <c r="H173" s="2">
        <f t="shared" si="8"/>
        <v>7</v>
      </c>
    </row>
    <row r="174" spans="1:8">
      <c r="A174" s="8">
        <v>2013150</v>
      </c>
      <c r="B174" s="180" t="s">
        <v>75</v>
      </c>
      <c r="C174" s="9"/>
      <c r="D174" s="9">
        <v>0</v>
      </c>
      <c r="E174" s="9">
        <v>0</v>
      </c>
      <c r="F174" s="10" t="e">
        <f t="shared" si="6"/>
        <v>#DIV/0!</v>
      </c>
      <c r="G174" s="10" t="e">
        <f t="shared" si="7"/>
        <v>#DIV/0!</v>
      </c>
      <c r="H174" s="2">
        <f t="shared" si="8"/>
        <v>7</v>
      </c>
    </row>
    <row r="175" spans="1:8">
      <c r="A175" s="8">
        <v>2013199</v>
      </c>
      <c r="B175" s="180" t="s">
        <v>162</v>
      </c>
      <c r="C175" s="9"/>
      <c r="D175" s="9"/>
      <c r="E175" s="9">
        <v>0</v>
      </c>
      <c r="F175" s="10" t="e">
        <f t="shared" si="6"/>
        <v>#DIV/0!</v>
      </c>
      <c r="G175" s="10" t="e">
        <f t="shared" si="7"/>
        <v>#DIV/0!</v>
      </c>
      <c r="H175" s="2">
        <f t="shared" si="8"/>
        <v>7</v>
      </c>
    </row>
    <row r="176" spans="1:8">
      <c r="A176" s="73">
        <v>20132</v>
      </c>
      <c r="B176" s="183" t="s">
        <v>163</v>
      </c>
      <c r="C176" s="10">
        <f>SUM(C177:C182)</f>
        <v>664</v>
      </c>
      <c r="D176" s="10">
        <f>SUM(D177:D182)</f>
        <v>394</v>
      </c>
      <c r="E176" s="10">
        <f>SUM(E177:E182)</f>
        <v>1198</v>
      </c>
      <c r="F176" s="10">
        <f t="shared" si="6"/>
        <v>180.42168674698794</v>
      </c>
      <c r="G176" s="10">
        <f t="shared" si="7"/>
        <v>304.06091370558374</v>
      </c>
      <c r="H176" s="2">
        <f t="shared" si="8"/>
        <v>5</v>
      </c>
    </row>
    <row r="177" spans="1:8">
      <c r="A177" s="8">
        <v>2013201</v>
      </c>
      <c r="B177" s="179" t="s">
        <v>66</v>
      </c>
      <c r="C177" s="9">
        <v>614</v>
      </c>
      <c r="D177" s="9">
        <v>364</v>
      </c>
      <c r="E177" s="9">
        <v>1178</v>
      </c>
      <c r="F177" s="10">
        <f t="shared" si="6"/>
        <v>191.85667752442995</v>
      </c>
      <c r="G177" s="10">
        <f t="shared" si="7"/>
        <v>323.62637362637361</v>
      </c>
      <c r="H177" s="2">
        <f t="shared" si="8"/>
        <v>7</v>
      </c>
    </row>
    <row r="178" spans="1:8">
      <c r="A178" s="8">
        <v>2013202</v>
      </c>
      <c r="B178" s="179" t="s">
        <v>67</v>
      </c>
      <c r="C178" s="9"/>
      <c r="D178" s="9"/>
      <c r="E178" s="9">
        <v>0</v>
      </c>
      <c r="F178" s="10" t="e">
        <f t="shared" si="6"/>
        <v>#DIV/0!</v>
      </c>
      <c r="G178" s="10" t="e">
        <f t="shared" si="7"/>
        <v>#DIV/0!</v>
      </c>
      <c r="H178" s="2">
        <f t="shared" si="8"/>
        <v>7</v>
      </c>
    </row>
    <row r="179" spans="1:8">
      <c r="A179" s="8">
        <v>2013203</v>
      </c>
      <c r="B179" s="179" t="s">
        <v>68</v>
      </c>
      <c r="C179" s="9"/>
      <c r="D179" s="9"/>
      <c r="E179" s="9">
        <v>0</v>
      </c>
      <c r="F179" s="10" t="e">
        <f t="shared" si="6"/>
        <v>#DIV/0!</v>
      </c>
      <c r="G179" s="10" t="e">
        <f t="shared" si="7"/>
        <v>#DIV/0!</v>
      </c>
      <c r="H179" s="2">
        <f t="shared" si="8"/>
        <v>7</v>
      </c>
    </row>
    <row r="180" spans="1:8">
      <c r="A180" s="8">
        <v>2013204</v>
      </c>
      <c r="B180" s="179" t="s">
        <v>164</v>
      </c>
      <c r="C180" s="9">
        <v>50</v>
      </c>
      <c r="D180" s="9"/>
      <c r="E180" s="9">
        <v>0</v>
      </c>
      <c r="F180" s="10">
        <f t="shared" si="6"/>
        <v>0</v>
      </c>
      <c r="G180" s="10" t="e">
        <f t="shared" si="7"/>
        <v>#DIV/0!</v>
      </c>
      <c r="H180" s="2">
        <f t="shared" si="8"/>
        <v>7</v>
      </c>
    </row>
    <row r="181" spans="1:8">
      <c r="A181" s="8">
        <v>2013250</v>
      </c>
      <c r="B181" s="179" t="s">
        <v>75</v>
      </c>
      <c r="C181" s="9"/>
      <c r="D181" s="9"/>
      <c r="E181" s="9">
        <v>0</v>
      </c>
      <c r="F181" s="10" t="e">
        <f t="shared" si="6"/>
        <v>#DIV/0!</v>
      </c>
      <c r="G181" s="10" t="e">
        <f t="shared" si="7"/>
        <v>#DIV/0!</v>
      </c>
      <c r="H181" s="2">
        <f t="shared" si="8"/>
        <v>7</v>
      </c>
    </row>
    <row r="182" spans="1:8">
      <c r="A182" s="8">
        <v>2013299</v>
      </c>
      <c r="B182" s="180" t="s">
        <v>165</v>
      </c>
      <c r="C182" s="9"/>
      <c r="D182" s="9">
        <v>30</v>
      </c>
      <c r="E182" s="9">
        <v>20</v>
      </c>
      <c r="F182" s="10" t="e">
        <f t="shared" si="6"/>
        <v>#DIV/0!</v>
      </c>
      <c r="G182" s="10">
        <f t="shared" si="7"/>
        <v>66.666666666666657</v>
      </c>
      <c r="H182" s="2">
        <f t="shared" si="8"/>
        <v>7</v>
      </c>
    </row>
    <row r="183" spans="1:8">
      <c r="A183" s="73">
        <v>20133</v>
      </c>
      <c r="B183" s="183" t="s">
        <v>166</v>
      </c>
      <c r="C183" s="10">
        <f>SUM(C184:C189)</f>
        <v>755</v>
      </c>
      <c r="D183" s="10">
        <f>SUM(D184:D189)</f>
        <v>694</v>
      </c>
      <c r="E183" s="10">
        <f>SUM(E184:E189)</f>
        <v>428</v>
      </c>
      <c r="F183" s="10">
        <f t="shared" si="6"/>
        <v>56.688741721854306</v>
      </c>
      <c r="G183" s="10">
        <f t="shared" si="7"/>
        <v>61.671469740634009</v>
      </c>
      <c r="H183" s="2">
        <f t="shared" si="8"/>
        <v>5</v>
      </c>
    </row>
    <row r="184" spans="1:8">
      <c r="A184" s="8">
        <v>2013301</v>
      </c>
      <c r="B184" s="181" t="s">
        <v>66</v>
      </c>
      <c r="C184" s="9">
        <v>755</v>
      </c>
      <c r="D184" s="9">
        <v>694</v>
      </c>
      <c r="E184" s="9">
        <v>418</v>
      </c>
      <c r="F184" s="10">
        <f t="shared" si="6"/>
        <v>55.364238410596023</v>
      </c>
      <c r="G184" s="10">
        <f t="shared" si="7"/>
        <v>60.230547550432277</v>
      </c>
      <c r="H184" s="2">
        <f t="shared" si="8"/>
        <v>7</v>
      </c>
    </row>
    <row r="185" spans="1:8">
      <c r="A185" s="8">
        <v>2013302</v>
      </c>
      <c r="B185" s="179" t="s">
        <v>67</v>
      </c>
      <c r="C185" s="9"/>
      <c r="D185" s="9"/>
      <c r="E185" s="9">
        <v>0</v>
      </c>
      <c r="F185" s="10" t="e">
        <f t="shared" si="6"/>
        <v>#DIV/0!</v>
      </c>
      <c r="G185" s="10" t="e">
        <f t="shared" si="7"/>
        <v>#DIV/0!</v>
      </c>
      <c r="H185" s="2">
        <f t="shared" si="8"/>
        <v>7</v>
      </c>
    </row>
    <row r="186" spans="1:8">
      <c r="A186" s="8">
        <v>2013303</v>
      </c>
      <c r="B186" s="179" t="s">
        <v>68</v>
      </c>
      <c r="C186" s="9"/>
      <c r="D186" s="9"/>
      <c r="E186" s="9">
        <v>0</v>
      </c>
      <c r="F186" s="10" t="e">
        <f t="shared" si="6"/>
        <v>#DIV/0!</v>
      </c>
      <c r="G186" s="10" t="e">
        <f t="shared" si="7"/>
        <v>#DIV/0!</v>
      </c>
      <c r="H186" s="2">
        <f t="shared" si="8"/>
        <v>7</v>
      </c>
    </row>
    <row r="187" spans="1:8">
      <c r="A187" s="8">
        <v>2013304</v>
      </c>
      <c r="B187" s="179" t="s">
        <v>167</v>
      </c>
      <c r="C187" s="9"/>
      <c r="D187" s="9"/>
      <c r="E187" s="9">
        <v>0</v>
      </c>
      <c r="F187" s="10" t="e">
        <f t="shared" si="6"/>
        <v>#DIV/0!</v>
      </c>
      <c r="G187" s="10" t="e">
        <f t="shared" si="7"/>
        <v>#DIV/0!</v>
      </c>
      <c r="H187" s="2">
        <f t="shared" si="8"/>
        <v>7</v>
      </c>
    </row>
    <row r="188" spans="1:8">
      <c r="A188" s="8">
        <v>2013350</v>
      </c>
      <c r="B188" s="179" t="s">
        <v>75</v>
      </c>
      <c r="C188" s="9"/>
      <c r="D188" s="9"/>
      <c r="E188" s="9">
        <v>0</v>
      </c>
      <c r="F188" s="10" t="e">
        <f t="shared" si="6"/>
        <v>#DIV/0!</v>
      </c>
      <c r="G188" s="10" t="e">
        <f t="shared" si="7"/>
        <v>#DIV/0!</v>
      </c>
      <c r="H188" s="2">
        <f t="shared" si="8"/>
        <v>7</v>
      </c>
    </row>
    <row r="189" spans="1:8">
      <c r="A189" s="8">
        <v>2013399</v>
      </c>
      <c r="B189" s="180" t="s">
        <v>168</v>
      </c>
      <c r="C189" s="9"/>
      <c r="D189" s="9"/>
      <c r="E189" s="9">
        <v>10</v>
      </c>
      <c r="F189" s="10" t="e">
        <f t="shared" si="6"/>
        <v>#DIV/0!</v>
      </c>
      <c r="G189" s="10" t="e">
        <f t="shared" si="7"/>
        <v>#DIV/0!</v>
      </c>
      <c r="H189" s="2">
        <f t="shared" si="8"/>
        <v>7</v>
      </c>
    </row>
    <row r="190" spans="1:8">
      <c r="A190" s="73">
        <v>20134</v>
      </c>
      <c r="B190" s="183" t="s">
        <v>169</v>
      </c>
      <c r="C190" s="10">
        <f>SUM(C191:C197)</f>
        <v>25</v>
      </c>
      <c r="D190" s="10">
        <f>SUM(D191:D197)</f>
        <v>15</v>
      </c>
      <c r="E190" s="10">
        <f>SUM(E191:E197)</f>
        <v>13</v>
      </c>
      <c r="F190" s="10">
        <f t="shared" si="6"/>
        <v>52</v>
      </c>
      <c r="G190" s="10">
        <f t="shared" si="7"/>
        <v>86.666666666666671</v>
      </c>
      <c r="H190" s="2">
        <f t="shared" si="8"/>
        <v>5</v>
      </c>
    </row>
    <row r="191" spans="1:8">
      <c r="A191" s="8">
        <v>2013401</v>
      </c>
      <c r="B191" s="180" t="s">
        <v>66</v>
      </c>
      <c r="C191" s="9">
        <v>20</v>
      </c>
      <c r="D191" s="9">
        <v>10</v>
      </c>
      <c r="E191" s="9">
        <v>4</v>
      </c>
      <c r="F191" s="10">
        <f t="shared" si="6"/>
        <v>20</v>
      </c>
      <c r="G191" s="10">
        <f t="shared" si="7"/>
        <v>40</v>
      </c>
      <c r="H191" s="2">
        <f t="shared" si="8"/>
        <v>7</v>
      </c>
    </row>
    <row r="192" spans="1:8">
      <c r="A192" s="8">
        <v>2013402</v>
      </c>
      <c r="B192" s="179" t="s">
        <v>67</v>
      </c>
      <c r="C192" s="9"/>
      <c r="D192" s="9"/>
      <c r="E192" s="9">
        <v>0</v>
      </c>
      <c r="F192" s="10" t="e">
        <f t="shared" si="6"/>
        <v>#DIV/0!</v>
      </c>
      <c r="G192" s="10" t="e">
        <f t="shared" si="7"/>
        <v>#DIV/0!</v>
      </c>
      <c r="H192" s="2">
        <f t="shared" si="8"/>
        <v>7</v>
      </c>
    </row>
    <row r="193" spans="1:8">
      <c r="A193" s="8">
        <v>2013403</v>
      </c>
      <c r="B193" s="179" t="s">
        <v>68</v>
      </c>
      <c r="C193" s="9"/>
      <c r="D193" s="9"/>
      <c r="E193" s="9">
        <v>0</v>
      </c>
      <c r="F193" s="10" t="e">
        <f t="shared" si="6"/>
        <v>#DIV/0!</v>
      </c>
      <c r="G193" s="10" t="e">
        <f t="shared" si="7"/>
        <v>#DIV/0!</v>
      </c>
      <c r="H193" s="2">
        <f t="shared" si="8"/>
        <v>7</v>
      </c>
    </row>
    <row r="194" spans="1:8">
      <c r="A194" s="8">
        <v>2013404</v>
      </c>
      <c r="B194" s="179" t="s">
        <v>170</v>
      </c>
      <c r="C194" s="9"/>
      <c r="D194" s="9"/>
      <c r="E194" s="9">
        <v>9</v>
      </c>
      <c r="F194" s="10" t="e">
        <f t="shared" si="6"/>
        <v>#DIV/0!</v>
      </c>
      <c r="G194" s="10" t="e">
        <f t="shared" si="7"/>
        <v>#DIV/0!</v>
      </c>
      <c r="H194" s="2">
        <f t="shared" si="8"/>
        <v>7</v>
      </c>
    </row>
    <row r="195" spans="1:8">
      <c r="A195" s="8">
        <v>2013405</v>
      </c>
      <c r="B195" s="179" t="s">
        <v>171</v>
      </c>
      <c r="C195" s="9"/>
      <c r="D195" s="9"/>
      <c r="E195" s="9">
        <v>0</v>
      </c>
      <c r="F195" s="10" t="e">
        <f t="shared" si="6"/>
        <v>#DIV/0!</v>
      </c>
      <c r="G195" s="10" t="e">
        <f t="shared" si="7"/>
        <v>#DIV/0!</v>
      </c>
      <c r="H195" s="2">
        <f t="shared" si="8"/>
        <v>7</v>
      </c>
    </row>
    <row r="196" spans="1:8">
      <c r="A196" s="8">
        <v>2013450</v>
      </c>
      <c r="B196" s="179" t="s">
        <v>75</v>
      </c>
      <c r="C196" s="9"/>
      <c r="D196" s="9"/>
      <c r="E196" s="9">
        <v>0</v>
      </c>
      <c r="F196" s="10" t="e">
        <f t="shared" si="6"/>
        <v>#DIV/0!</v>
      </c>
      <c r="G196" s="10" t="e">
        <f t="shared" si="7"/>
        <v>#DIV/0!</v>
      </c>
      <c r="H196" s="2">
        <f t="shared" si="8"/>
        <v>7</v>
      </c>
    </row>
    <row r="197" spans="1:8">
      <c r="A197" s="8">
        <v>2013499</v>
      </c>
      <c r="B197" s="180" t="s">
        <v>172</v>
      </c>
      <c r="C197" s="9">
        <v>5</v>
      </c>
      <c r="D197" s="9">
        <v>5</v>
      </c>
      <c r="E197" s="9">
        <v>0</v>
      </c>
      <c r="F197" s="10">
        <f t="shared" si="6"/>
        <v>0</v>
      </c>
      <c r="G197" s="10">
        <f t="shared" si="7"/>
        <v>0</v>
      </c>
      <c r="H197" s="2">
        <f t="shared" si="8"/>
        <v>7</v>
      </c>
    </row>
    <row r="198" spans="1:8">
      <c r="A198" s="73">
        <v>20135</v>
      </c>
      <c r="B198" s="183" t="s">
        <v>173</v>
      </c>
      <c r="C198" s="10">
        <f>SUM(C199:C203)</f>
        <v>0</v>
      </c>
      <c r="D198" s="10">
        <f>SUM(D199:D203)</f>
        <v>0</v>
      </c>
      <c r="E198" s="10">
        <f>SUM(E199:E203)</f>
        <v>0</v>
      </c>
      <c r="F198" s="10" t="e">
        <f t="shared" si="6"/>
        <v>#DIV/0!</v>
      </c>
      <c r="G198" s="10" t="e">
        <f t="shared" si="7"/>
        <v>#DIV/0!</v>
      </c>
      <c r="H198" s="2">
        <f t="shared" si="8"/>
        <v>5</v>
      </c>
    </row>
    <row r="199" spans="1:8">
      <c r="A199" s="8">
        <v>2013501</v>
      </c>
      <c r="B199" s="180" t="s">
        <v>66</v>
      </c>
      <c r="C199" s="9"/>
      <c r="D199" s="9"/>
      <c r="E199" s="9">
        <v>0</v>
      </c>
      <c r="F199" s="10" t="e">
        <f t="shared" ref="F199:F262" si="9">E199/C199*100</f>
        <v>#DIV/0!</v>
      </c>
      <c r="G199" s="10" t="e">
        <f t="shared" ref="G199:G262" si="10">E199/D199*100</f>
        <v>#DIV/0!</v>
      </c>
      <c r="H199" s="2">
        <f t="shared" ref="H199:H262" si="11">LEN(A199)</f>
        <v>7</v>
      </c>
    </row>
    <row r="200" spans="1:8">
      <c r="A200" s="8">
        <v>2013502</v>
      </c>
      <c r="B200" s="181" t="s">
        <v>67</v>
      </c>
      <c r="C200" s="9"/>
      <c r="D200" s="9"/>
      <c r="E200" s="9">
        <v>0</v>
      </c>
      <c r="F200" s="10" t="e">
        <f t="shared" si="9"/>
        <v>#DIV/0!</v>
      </c>
      <c r="G200" s="10" t="e">
        <f t="shared" si="10"/>
        <v>#DIV/0!</v>
      </c>
      <c r="H200" s="2">
        <f t="shared" si="11"/>
        <v>7</v>
      </c>
    </row>
    <row r="201" spans="1:8">
      <c r="A201" s="8">
        <v>2013503</v>
      </c>
      <c r="B201" s="179" t="s">
        <v>68</v>
      </c>
      <c r="C201" s="66"/>
      <c r="D201" s="66"/>
      <c r="E201" s="9">
        <v>0</v>
      </c>
      <c r="F201" s="10" t="e">
        <f t="shared" si="9"/>
        <v>#DIV/0!</v>
      </c>
      <c r="G201" s="10" t="e">
        <f t="shared" si="10"/>
        <v>#DIV/0!</v>
      </c>
      <c r="H201" s="2">
        <f t="shared" si="11"/>
        <v>7</v>
      </c>
    </row>
    <row r="202" spans="1:8">
      <c r="A202" s="8">
        <v>2013550</v>
      </c>
      <c r="B202" s="179" t="s">
        <v>75</v>
      </c>
      <c r="C202" s="66"/>
      <c r="D202" s="66"/>
      <c r="E202" s="9">
        <v>0</v>
      </c>
      <c r="F202" s="10" t="e">
        <f t="shared" si="9"/>
        <v>#DIV/0!</v>
      </c>
      <c r="G202" s="10" t="e">
        <f t="shared" si="10"/>
        <v>#DIV/0!</v>
      </c>
      <c r="H202" s="2">
        <f t="shared" si="11"/>
        <v>7</v>
      </c>
    </row>
    <row r="203" spans="1:8">
      <c r="A203" s="8">
        <v>2013599</v>
      </c>
      <c r="B203" s="179" t="s">
        <v>174</v>
      </c>
      <c r="C203" s="66"/>
      <c r="D203" s="66"/>
      <c r="E203" s="9">
        <v>0</v>
      </c>
      <c r="F203" s="10" t="e">
        <f t="shared" si="9"/>
        <v>#DIV/0!</v>
      </c>
      <c r="G203" s="10" t="e">
        <f t="shared" si="10"/>
        <v>#DIV/0!</v>
      </c>
      <c r="H203" s="2">
        <f t="shared" si="11"/>
        <v>7</v>
      </c>
    </row>
    <row r="204" spans="1:8">
      <c r="A204" s="73">
        <v>20136</v>
      </c>
      <c r="B204" s="183" t="s">
        <v>175</v>
      </c>
      <c r="C204" s="10">
        <f>SUM(C205:C209)</f>
        <v>0</v>
      </c>
      <c r="D204" s="10">
        <f>SUM(D205:D209)</f>
        <v>14</v>
      </c>
      <c r="E204" s="10">
        <f>SUM(E205:E209)</f>
        <v>149</v>
      </c>
      <c r="F204" s="10" t="e">
        <f t="shared" si="9"/>
        <v>#DIV/0!</v>
      </c>
      <c r="G204" s="10">
        <f t="shared" si="10"/>
        <v>1064.2857142857142</v>
      </c>
      <c r="H204" s="2">
        <f t="shared" si="11"/>
        <v>5</v>
      </c>
    </row>
    <row r="205" spans="1:8">
      <c r="A205" s="8">
        <v>2013601</v>
      </c>
      <c r="B205" s="180" t="s">
        <v>66</v>
      </c>
      <c r="C205" s="148"/>
      <c r="D205" s="148"/>
      <c r="E205" s="9">
        <v>0</v>
      </c>
      <c r="F205" s="10" t="e">
        <f t="shared" si="9"/>
        <v>#DIV/0!</v>
      </c>
      <c r="G205" s="10" t="e">
        <f t="shared" si="10"/>
        <v>#DIV/0!</v>
      </c>
      <c r="H205" s="2">
        <f t="shared" si="11"/>
        <v>7</v>
      </c>
    </row>
    <row r="206" spans="1:8">
      <c r="A206" s="8">
        <v>2013602</v>
      </c>
      <c r="B206" s="180" t="s">
        <v>67</v>
      </c>
      <c r="C206" s="148"/>
      <c r="D206" s="148">
        <v>12</v>
      </c>
      <c r="E206" s="9">
        <v>148</v>
      </c>
      <c r="F206" s="10" t="e">
        <f t="shared" si="9"/>
        <v>#DIV/0!</v>
      </c>
      <c r="G206" s="10">
        <f t="shared" si="10"/>
        <v>1233.3333333333335</v>
      </c>
      <c r="H206" s="2">
        <f t="shared" si="11"/>
        <v>7</v>
      </c>
    </row>
    <row r="207" spans="1:8">
      <c r="A207" s="8">
        <v>2013603</v>
      </c>
      <c r="B207" s="179" t="s">
        <v>68</v>
      </c>
      <c r="C207" s="148"/>
      <c r="D207" s="148"/>
      <c r="E207" s="9">
        <v>0</v>
      </c>
      <c r="F207" s="10" t="e">
        <f t="shared" si="9"/>
        <v>#DIV/0!</v>
      </c>
      <c r="G207" s="10" t="e">
        <f t="shared" si="10"/>
        <v>#DIV/0!</v>
      </c>
      <c r="H207" s="2">
        <f t="shared" si="11"/>
        <v>7</v>
      </c>
    </row>
    <row r="208" spans="1:8">
      <c r="A208" s="8">
        <v>2013650</v>
      </c>
      <c r="B208" s="179" t="s">
        <v>75</v>
      </c>
      <c r="C208" s="148"/>
      <c r="D208" s="148"/>
      <c r="E208" s="9">
        <v>0</v>
      </c>
      <c r="F208" s="10" t="e">
        <f t="shared" si="9"/>
        <v>#DIV/0!</v>
      </c>
      <c r="G208" s="10" t="e">
        <f t="shared" si="10"/>
        <v>#DIV/0!</v>
      </c>
      <c r="H208" s="2">
        <f t="shared" si="11"/>
        <v>7</v>
      </c>
    </row>
    <row r="209" spans="1:8">
      <c r="A209" s="8">
        <v>2013699</v>
      </c>
      <c r="B209" s="179" t="s">
        <v>176</v>
      </c>
      <c r="C209" s="148"/>
      <c r="D209" s="148">
        <v>2</v>
      </c>
      <c r="E209" s="9">
        <v>1</v>
      </c>
      <c r="F209" s="10" t="e">
        <f t="shared" si="9"/>
        <v>#DIV/0!</v>
      </c>
      <c r="G209" s="10">
        <f t="shared" si="10"/>
        <v>50</v>
      </c>
      <c r="H209" s="2">
        <f t="shared" si="11"/>
        <v>7</v>
      </c>
    </row>
    <row r="210" spans="1:8">
      <c r="A210" s="73">
        <v>20137</v>
      </c>
      <c r="B210" s="178" t="s">
        <v>177</v>
      </c>
      <c r="C210" s="10">
        <f>SUM(C211:C216)</f>
        <v>0</v>
      </c>
      <c r="D210" s="10">
        <f>SUM(D211:D216)</f>
        <v>0</v>
      </c>
      <c r="E210" s="10">
        <f>SUM(E211:E216)</f>
        <v>4</v>
      </c>
      <c r="F210" s="10" t="e">
        <f t="shared" si="9"/>
        <v>#DIV/0!</v>
      </c>
      <c r="G210" s="10" t="e">
        <f t="shared" si="10"/>
        <v>#DIV/0!</v>
      </c>
      <c r="H210" s="2">
        <f t="shared" si="11"/>
        <v>5</v>
      </c>
    </row>
    <row r="211" spans="1:8">
      <c r="A211" s="8">
        <v>2013701</v>
      </c>
      <c r="B211" s="179" t="s">
        <v>66</v>
      </c>
      <c r="C211" s="148"/>
      <c r="D211" s="148"/>
      <c r="E211" s="9">
        <v>0</v>
      </c>
      <c r="F211" s="10" t="e">
        <f t="shared" si="9"/>
        <v>#DIV/0!</v>
      </c>
      <c r="G211" s="10" t="e">
        <f t="shared" si="10"/>
        <v>#DIV/0!</v>
      </c>
      <c r="H211" s="2">
        <f t="shared" si="11"/>
        <v>7</v>
      </c>
    </row>
    <row r="212" spans="1:8">
      <c r="A212" s="8">
        <v>2013702</v>
      </c>
      <c r="B212" s="179" t="s">
        <v>67</v>
      </c>
      <c r="C212" s="148"/>
      <c r="D212" s="148"/>
      <c r="E212" s="9">
        <v>0</v>
      </c>
      <c r="F212" s="10" t="e">
        <f t="shared" si="9"/>
        <v>#DIV/0!</v>
      </c>
      <c r="G212" s="10" t="e">
        <f t="shared" si="10"/>
        <v>#DIV/0!</v>
      </c>
      <c r="H212" s="2">
        <f t="shared" si="11"/>
        <v>7</v>
      </c>
    </row>
    <row r="213" spans="1:8">
      <c r="A213" s="8">
        <v>2013703</v>
      </c>
      <c r="B213" s="179" t="s">
        <v>68</v>
      </c>
      <c r="C213" s="66"/>
      <c r="D213" s="66"/>
      <c r="E213" s="9">
        <v>0</v>
      </c>
      <c r="F213" s="10" t="e">
        <f t="shared" si="9"/>
        <v>#DIV/0!</v>
      </c>
      <c r="G213" s="10" t="e">
        <f t="shared" si="10"/>
        <v>#DIV/0!</v>
      </c>
      <c r="H213" s="2">
        <f t="shared" si="11"/>
        <v>7</v>
      </c>
    </row>
    <row r="214" spans="1:8">
      <c r="A214" s="8">
        <v>2013704</v>
      </c>
      <c r="B214" s="179" t="s">
        <v>178</v>
      </c>
      <c r="C214" s="66"/>
      <c r="D214" s="66"/>
      <c r="E214" s="9">
        <v>0</v>
      </c>
      <c r="F214" s="10" t="e">
        <f t="shared" si="9"/>
        <v>#DIV/0!</v>
      </c>
      <c r="G214" s="10" t="e">
        <f t="shared" si="10"/>
        <v>#DIV/0!</v>
      </c>
      <c r="H214" s="2">
        <f t="shared" si="11"/>
        <v>7</v>
      </c>
    </row>
    <row r="215" spans="1:8">
      <c r="A215" s="8">
        <v>2013750</v>
      </c>
      <c r="B215" s="179" t="s">
        <v>75</v>
      </c>
      <c r="C215" s="66"/>
      <c r="D215" s="66"/>
      <c r="E215" s="9">
        <v>0</v>
      </c>
      <c r="F215" s="10" t="e">
        <f t="shared" si="9"/>
        <v>#DIV/0!</v>
      </c>
      <c r="G215" s="10" t="e">
        <f t="shared" si="10"/>
        <v>#DIV/0!</v>
      </c>
      <c r="H215" s="2">
        <f t="shared" si="11"/>
        <v>7</v>
      </c>
    </row>
    <row r="216" spans="1:8">
      <c r="A216" s="8">
        <v>2013799</v>
      </c>
      <c r="B216" s="179" t="s">
        <v>179</v>
      </c>
      <c r="C216" s="66"/>
      <c r="D216" s="66"/>
      <c r="E216" s="9">
        <v>4</v>
      </c>
      <c r="F216" s="10" t="e">
        <f t="shared" si="9"/>
        <v>#DIV/0!</v>
      </c>
      <c r="G216" s="10" t="e">
        <f t="shared" si="10"/>
        <v>#DIV/0!</v>
      </c>
      <c r="H216" s="2">
        <f t="shared" si="11"/>
        <v>7</v>
      </c>
    </row>
    <row r="217" spans="1:8">
      <c r="A217" s="73">
        <v>20138</v>
      </c>
      <c r="B217" s="178" t="s">
        <v>180</v>
      </c>
      <c r="C217" s="10">
        <f>SUM(C218:C231)</f>
        <v>3004</v>
      </c>
      <c r="D217" s="10">
        <f>SUM(D218:D231)</f>
        <v>2768</v>
      </c>
      <c r="E217" s="10">
        <f>SUM(E218:E231)</f>
        <v>3130</v>
      </c>
      <c r="F217" s="10">
        <f t="shared" si="9"/>
        <v>104.19440745672436</v>
      </c>
      <c r="G217" s="10">
        <f t="shared" si="10"/>
        <v>113.07803468208093</v>
      </c>
      <c r="H217" s="2">
        <f t="shared" si="11"/>
        <v>5</v>
      </c>
    </row>
    <row r="218" spans="1:8">
      <c r="A218" s="8">
        <v>2013801</v>
      </c>
      <c r="B218" s="179" t="s">
        <v>66</v>
      </c>
      <c r="C218" s="9">
        <v>2794</v>
      </c>
      <c r="D218" s="9">
        <v>2689</v>
      </c>
      <c r="E218" s="9">
        <v>2838</v>
      </c>
      <c r="F218" s="10">
        <f t="shared" si="9"/>
        <v>101.5748031496063</v>
      </c>
      <c r="G218" s="10">
        <f t="shared" si="10"/>
        <v>105.54109334325028</v>
      </c>
      <c r="H218" s="2">
        <f t="shared" si="11"/>
        <v>7</v>
      </c>
    </row>
    <row r="219" spans="1:8">
      <c r="A219" s="8">
        <v>2013802</v>
      </c>
      <c r="B219" s="179" t="s">
        <v>67</v>
      </c>
      <c r="C219" s="9"/>
      <c r="D219" s="9">
        <v>0</v>
      </c>
      <c r="E219" s="9">
        <v>0</v>
      </c>
      <c r="F219" s="10" t="e">
        <f t="shared" si="9"/>
        <v>#DIV/0!</v>
      </c>
      <c r="G219" s="10" t="e">
        <f t="shared" si="10"/>
        <v>#DIV/0!</v>
      </c>
      <c r="H219" s="2">
        <f t="shared" si="11"/>
        <v>7</v>
      </c>
    </row>
    <row r="220" spans="1:8">
      <c r="A220" s="8">
        <v>2013803</v>
      </c>
      <c r="B220" s="179" t="s">
        <v>68</v>
      </c>
      <c r="C220" s="9"/>
      <c r="D220" s="9">
        <v>0</v>
      </c>
      <c r="E220" s="9">
        <v>0</v>
      </c>
      <c r="F220" s="10" t="e">
        <f t="shared" si="9"/>
        <v>#DIV/0!</v>
      </c>
      <c r="G220" s="10" t="e">
        <f t="shared" si="10"/>
        <v>#DIV/0!</v>
      </c>
      <c r="H220" s="2">
        <f t="shared" si="11"/>
        <v>7</v>
      </c>
    </row>
    <row r="221" spans="1:8">
      <c r="A221" s="8">
        <v>2013804</v>
      </c>
      <c r="B221" s="179" t="s">
        <v>181</v>
      </c>
      <c r="C221" s="9">
        <v>30</v>
      </c>
      <c r="D221" s="9">
        <v>32</v>
      </c>
      <c r="E221" s="9">
        <v>65</v>
      </c>
      <c r="F221" s="10">
        <f t="shared" si="9"/>
        <v>216.66666666666666</v>
      </c>
      <c r="G221" s="10">
        <f t="shared" si="10"/>
        <v>203.125</v>
      </c>
      <c r="H221" s="2">
        <f t="shared" si="11"/>
        <v>7</v>
      </c>
    </row>
    <row r="222" spans="1:8">
      <c r="A222" s="8">
        <v>2013805</v>
      </c>
      <c r="B222" s="179" t="s">
        <v>182</v>
      </c>
      <c r="C222" s="9">
        <v>50</v>
      </c>
      <c r="D222" s="9">
        <v>45</v>
      </c>
      <c r="E222" s="9">
        <v>88</v>
      </c>
      <c r="F222" s="10">
        <f t="shared" si="9"/>
        <v>176</v>
      </c>
      <c r="G222" s="10">
        <f t="shared" si="10"/>
        <v>195.55555555555554</v>
      </c>
      <c r="H222" s="2">
        <f t="shared" si="11"/>
        <v>7</v>
      </c>
    </row>
    <row r="223" spans="1:8">
      <c r="A223" s="8">
        <v>2013808</v>
      </c>
      <c r="B223" s="179" t="s">
        <v>107</v>
      </c>
      <c r="C223" s="9"/>
      <c r="D223" s="9">
        <v>0</v>
      </c>
      <c r="E223" s="9">
        <v>0</v>
      </c>
      <c r="F223" s="10" t="e">
        <f t="shared" si="9"/>
        <v>#DIV/0!</v>
      </c>
      <c r="G223" s="10" t="e">
        <f t="shared" si="10"/>
        <v>#DIV/0!</v>
      </c>
      <c r="H223" s="2">
        <f t="shared" si="11"/>
        <v>7</v>
      </c>
    </row>
    <row r="224" spans="1:8">
      <c r="A224" s="8">
        <v>2013810</v>
      </c>
      <c r="B224" s="179" t="s">
        <v>183</v>
      </c>
      <c r="C224" s="9"/>
      <c r="D224" s="9">
        <v>0</v>
      </c>
      <c r="E224" s="9">
        <v>0</v>
      </c>
      <c r="F224" s="10" t="e">
        <f t="shared" si="9"/>
        <v>#DIV/0!</v>
      </c>
      <c r="G224" s="10" t="e">
        <f t="shared" si="10"/>
        <v>#DIV/0!</v>
      </c>
      <c r="H224" s="2">
        <f t="shared" si="11"/>
        <v>7</v>
      </c>
    </row>
    <row r="225" spans="1:8">
      <c r="A225" s="8">
        <v>2013812</v>
      </c>
      <c r="B225" s="179" t="s">
        <v>184</v>
      </c>
      <c r="C225" s="9"/>
      <c r="D225" s="9">
        <v>0</v>
      </c>
      <c r="E225" s="9">
        <v>120</v>
      </c>
      <c r="F225" s="10" t="e">
        <f t="shared" si="9"/>
        <v>#DIV/0!</v>
      </c>
      <c r="G225" s="10" t="e">
        <f t="shared" si="10"/>
        <v>#DIV/0!</v>
      </c>
      <c r="H225" s="2">
        <f t="shared" si="11"/>
        <v>7</v>
      </c>
    </row>
    <row r="226" spans="1:8">
      <c r="A226" s="8">
        <v>2013813</v>
      </c>
      <c r="B226" s="179" t="s">
        <v>185</v>
      </c>
      <c r="C226" s="9"/>
      <c r="D226" s="9">
        <v>0</v>
      </c>
      <c r="E226" s="9">
        <v>0</v>
      </c>
      <c r="F226" s="10" t="e">
        <f t="shared" si="9"/>
        <v>#DIV/0!</v>
      </c>
      <c r="G226" s="10" t="e">
        <f t="shared" si="10"/>
        <v>#DIV/0!</v>
      </c>
      <c r="H226" s="2">
        <f t="shared" si="11"/>
        <v>7</v>
      </c>
    </row>
    <row r="227" spans="1:8">
      <c r="A227" s="8">
        <v>2013814</v>
      </c>
      <c r="B227" s="179" t="s">
        <v>186</v>
      </c>
      <c r="C227" s="9"/>
      <c r="D227" s="9">
        <v>0</v>
      </c>
      <c r="E227" s="9">
        <v>0</v>
      </c>
      <c r="F227" s="10" t="e">
        <f t="shared" si="9"/>
        <v>#DIV/0!</v>
      </c>
      <c r="G227" s="10" t="e">
        <f t="shared" si="10"/>
        <v>#DIV/0!</v>
      </c>
      <c r="H227" s="2">
        <f t="shared" si="11"/>
        <v>7</v>
      </c>
    </row>
    <row r="228" spans="1:8">
      <c r="A228" s="8">
        <v>2013815</v>
      </c>
      <c r="B228" s="179" t="s">
        <v>187</v>
      </c>
      <c r="C228" s="9"/>
      <c r="D228" s="9">
        <v>0</v>
      </c>
      <c r="E228" s="9">
        <v>0</v>
      </c>
      <c r="F228" s="10" t="e">
        <f t="shared" si="9"/>
        <v>#DIV/0!</v>
      </c>
      <c r="G228" s="10" t="e">
        <f t="shared" si="10"/>
        <v>#DIV/0!</v>
      </c>
      <c r="H228" s="2">
        <f t="shared" si="11"/>
        <v>7</v>
      </c>
    </row>
    <row r="229" spans="1:8">
      <c r="A229" s="8">
        <v>2013816</v>
      </c>
      <c r="B229" s="179" t="s">
        <v>188</v>
      </c>
      <c r="C229" s="9">
        <v>100</v>
      </c>
      <c r="D229" s="9">
        <v>0</v>
      </c>
      <c r="E229" s="9">
        <v>0</v>
      </c>
      <c r="F229" s="10">
        <f t="shared" si="9"/>
        <v>0</v>
      </c>
      <c r="G229" s="10" t="e">
        <f t="shared" si="10"/>
        <v>#DIV/0!</v>
      </c>
      <c r="H229" s="2">
        <f t="shared" si="11"/>
        <v>7</v>
      </c>
    </row>
    <row r="230" spans="1:8">
      <c r="A230" s="8">
        <v>2013850</v>
      </c>
      <c r="B230" s="179" t="s">
        <v>75</v>
      </c>
      <c r="C230" s="9"/>
      <c r="D230" s="9">
        <v>0</v>
      </c>
      <c r="E230" s="9">
        <v>0</v>
      </c>
      <c r="F230" s="10" t="e">
        <f t="shared" si="9"/>
        <v>#DIV/0!</v>
      </c>
      <c r="G230" s="10" t="e">
        <f t="shared" si="10"/>
        <v>#DIV/0!</v>
      </c>
      <c r="H230" s="2">
        <f t="shared" si="11"/>
        <v>7</v>
      </c>
    </row>
    <row r="231" spans="1:8">
      <c r="A231" s="8">
        <v>2013899</v>
      </c>
      <c r="B231" s="179" t="s">
        <v>189</v>
      </c>
      <c r="C231" s="9">
        <v>30</v>
      </c>
      <c r="D231" s="9">
        <v>2</v>
      </c>
      <c r="E231" s="9">
        <v>19</v>
      </c>
      <c r="F231" s="10">
        <f t="shared" si="9"/>
        <v>63.333333333333329</v>
      </c>
      <c r="G231" s="10">
        <f t="shared" si="10"/>
        <v>950</v>
      </c>
      <c r="H231" s="2">
        <f t="shared" si="11"/>
        <v>7</v>
      </c>
    </row>
    <row r="232" spans="1:8">
      <c r="A232" s="73">
        <v>20199</v>
      </c>
      <c r="B232" s="178" t="s">
        <v>190</v>
      </c>
      <c r="C232" s="10">
        <f>SUM(C233:C234)</f>
        <v>0</v>
      </c>
      <c r="D232" s="10">
        <f>SUM(D233:D234)</f>
        <v>470</v>
      </c>
      <c r="E232" s="10">
        <f>SUM(E233:E234)</f>
        <v>2339</v>
      </c>
      <c r="F232" s="10" t="e">
        <f t="shared" si="9"/>
        <v>#DIV/0!</v>
      </c>
      <c r="G232" s="10">
        <f t="shared" si="10"/>
        <v>497.65957446808511</v>
      </c>
      <c r="H232" s="2">
        <f t="shared" si="11"/>
        <v>5</v>
      </c>
    </row>
    <row r="233" spans="1:8">
      <c r="A233" s="8">
        <v>2019901</v>
      </c>
      <c r="B233" s="180" t="s">
        <v>191</v>
      </c>
      <c r="C233" s="9"/>
      <c r="D233" s="9"/>
      <c r="E233" s="9">
        <v>0</v>
      </c>
      <c r="F233" s="10" t="e">
        <f t="shared" si="9"/>
        <v>#DIV/0!</v>
      </c>
      <c r="G233" s="10" t="e">
        <f t="shared" si="10"/>
        <v>#DIV/0!</v>
      </c>
      <c r="H233" s="2">
        <f t="shared" si="11"/>
        <v>7</v>
      </c>
    </row>
    <row r="234" spans="1:8">
      <c r="A234" s="8">
        <v>2019999</v>
      </c>
      <c r="B234" s="180" t="s">
        <v>192</v>
      </c>
      <c r="C234" s="9"/>
      <c r="D234" s="9">
        <v>470</v>
      </c>
      <c r="E234" s="9">
        <f>2340-1</f>
        <v>2339</v>
      </c>
      <c r="F234" s="10" t="e">
        <f t="shared" si="9"/>
        <v>#DIV/0!</v>
      </c>
      <c r="G234" s="10">
        <f t="shared" si="10"/>
        <v>497.65957446808511</v>
      </c>
      <c r="H234" s="2">
        <f t="shared" si="11"/>
        <v>7</v>
      </c>
    </row>
    <row r="235" spans="1:8">
      <c r="A235" s="73">
        <v>202</v>
      </c>
      <c r="B235" s="177" t="s">
        <v>193</v>
      </c>
      <c r="C235" s="10">
        <f>C236+C241+C243</f>
        <v>0</v>
      </c>
      <c r="D235" s="10">
        <f>D236+D241+D243</f>
        <v>0</v>
      </c>
      <c r="E235" s="10">
        <f>E236+E241+E243</f>
        <v>0</v>
      </c>
      <c r="F235" s="10" t="e">
        <f t="shared" si="9"/>
        <v>#DIV/0!</v>
      </c>
      <c r="G235" s="10" t="e">
        <f t="shared" si="10"/>
        <v>#DIV/0!</v>
      </c>
      <c r="H235" s="2">
        <f t="shared" si="11"/>
        <v>3</v>
      </c>
    </row>
    <row r="236" spans="1:8">
      <c r="A236" s="73">
        <v>20205</v>
      </c>
      <c r="B236" s="178" t="s">
        <v>194</v>
      </c>
      <c r="C236" s="10">
        <f>SUM(C237:C240)</f>
        <v>0</v>
      </c>
      <c r="D236" s="10">
        <f>SUM(D237:D240)</f>
        <v>0</v>
      </c>
      <c r="E236" s="10">
        <f>SUM(E237:E240)</f>
        <v>0</v>
      </c>
      <c r="F236" s="10" t="e">
        <f t="shared" si="9"/>
        <v>#DIV/0!</v>
      </c>
      <c r="G236" s="10" t="e">
        <f t="shared" si="10"/>
        <v>#DIV/0!</v>
      </c>
      <c r="H236" s="2">
        <f t="shared" si="11"/>
        <v>5</v>
      </c>
    </row>
    <row r="237" spans="1:8">
      <c r="A237" s="8">
        <v>2020503</v>
      </c>
      <c r="B237" s="179" t="s">
        <v>195</v>
      </c>
      <c r="C237" s="9"/>
      <c r="D237" s="9"/>
      <c r="E237" s="9">
        <v>0</v>
      </c>
      <c r="F237" s="10" t="e">
        <f t="shared" si="9"/>
        <v>#DIV/0!</v>
      </c>
      <c r="G237" s="10" t="e">
        <f t="shared" si="10"/>
        <v>#DIV/0!</v>
      </c>
      <c r="H237" s="2">
        <f t="shared" si="11"/>
        <v>7</v>
      </c>
    </row>
    <row r="238" spans="1:8">
      <c r="A238" s="8">
        <v>2020504</v>
      </c>
      <c r="B238" s="179" t="s">
        <v>196</v>
      </c>
      <c r="C238" s="9"/>
      <c r="D238" s="9"/>
      <c r="E238" s="9">
        <v>0</v>
      </c>
      <c r="F238" s="10" t="e">
        <f t="shared" si="9"/>
        <v>#DIV/0!</v>
      </c>
      <c r="G238" s="10" t="e">
        <f t="shared" si="10"/>
        <v>#DIV/0!</v>
      </c>
      <c r="H238" s="2">
        <f t="shared" si="11"/>
        <v>7</v>
      </c>
    </row>
    <row r="239" spans="1:8">
      <c r="A239" s="8">
        <v>2020505</v>
      </c>
      <c r="B239" s="179" t="s">
        <v>197</v>
      </c>
      <c r="C239" s="9"/>
      <c r="D239" s="9"/>
      <c r="E239" s="9">
        <v>0</v>
      </c>
      <c r="F239" s="10" t="e">
        <f t="shared" si="9"/>
        <v>#DIV/0!</v>
      </c>
      <c r="G239" s="10" t="e">
        <f t="shared" si="10"/>
        <v>#DIV/0!</v>
      </c>
      <c r="H239" s="2">
        <f t="shared" si="11"/>
        <v>7</v>
      </c>
    </row>
    <row r="240" spans="1:8">
      <c r="A240" s="8">
        <v>2020599</v>
      </c>
      <c r="B240" s="179" t="s">
        <v>198</v>
      </c>
      <c r="C240" s="9"/>
      <c r="D240" s="9"/>
      <c r="E240" s="9">
        <v>0</v>
      </c>
      <c r="F240" s="10" t="e">
        <f t="shared" si="9"/>
        <v>#DIV/0!</v>
      </c>
      <c r="G240" s="10" t="e">
        <f t="shared" si="10"/>
        <v>#DIV/0!</v>
      </c>
      <c r="H240" s="2">
        <f t="shared" si="11"/>
        <v>7</v>
      </c>
    </row>
    <row r="241" spans="1:8">
      <c r="A241" s="73">
        <v>20206</v>
      </c>
      <c r="B241" s="178" t="s">
        <v>199</v>
      </c>
      <c r="C241" s="10">
        <f>SUM(C242)</f>
        <v>0</v>
      </c>
      <c r="D241" s="10">
        <f>SUM(D242)</f>
        <v>0</v>
      </c>
      <c r="E241" s="10">
        <f>SUM(E242)</f>
        <v>0</v>
      </c>
      <c r="F241" s="10" t="e">
        <f t="shared" si="9"/>
        <v>#DIV/0!</v>
      </c>
      <c r="G241" s="10" t="e">
        <f t="shared" si="10"/>
        <v>#DIV/0!</v>
      </c>
      <c r="H241" s="2">
        <f t="shared" si="11"/>
        <v>5</v>
      </c>
    </row>
    <row r="242" spans="1:8">
      <c r="A242" s="8">
        <v>2020601</v>
      </c>
      <c r="B242" s="179" t="s">
        <v>200</v>
      </c>
      <c r="C242" s="9"/>
      <c r="D242" s="9"/>
      <c r="E242" s="9">
        <v>0</v>
      </c>
      <c r="F242" s="10" t="e">
        <f t="shared" si="9"/>
        <v>#DIV/0!</v>
      </c>
      <c r="G242" s="10" t="e">
        <f t="shared" si="10"/>
        <v>#DIV/0!</v>
      </c>
      <c r="H242" s="2">
        <f t="shared" si="11"/>
        <v>7</v>
      </c>
    </row>
    <row r="243" spans="1:8">
      <c r="A243" s="73">
        <v>20299</v>
      </c>
      <c r="B243" s="178" t="s">
        <v>201</v>
      </c>
      <c r="C243" s="10">
        <f>SUM(C244)</f>
        <v>0</v>
      </c>
      <c r="D243" s="10">
        <f>SUM(D244)</f>
        <v>0</v>
      </c>
      <c r="E243" s="10">
        <f>SUM(E244)</f>
        <v>0</v>
      </c>
      <c r="F243" s="10" t="e">
        <f t="shared" si="9"/>
        <v>#DIV/0!</v>
      </c>
      <c r="G243" s="10" t="e">
        <f t="shared" si="10"/>
        <v>#DIV/0!</v>
      </c>
      <c r="H243" s="2">
        <f t="shared" si="11"/>
        <v>5</v>
      </c>
    </row>
    <row r="244" spans="1:8">
      <c r="A244" s="8">
        <v>2029999</v>
      </c>
      <c r="B244" s="179" t="s">
        <v>202</v>
      </c>
      <c r="C244" s="9"/>
      <c r="D244" s="9"/>
      <c r="E244" s="9">
        <v>0</v>
      </c>
      <c r="F244" s="10" t="e">
        <f t="shared" si="9"/>
        <v>#DIV/0!</v>
      </c>
      <c r="G244" s="10" t="e">
        <f t="shared" si="10"/>
        <v>#DIV/0!</v>
      </c>
      <c r="H244" s="2">
        <f t="shared" si="11"/>
        <v>7</v>
      </c>
    </row>
    <row r="245" spans="1:8">
      <c r="A245" s="73">
        <v>203</v>
      </c>
      <c r="B245" s="177" t="s">
        <v>203</v>
      </c>
      <c r="C245" s="10">
        <f>C246+C250+C252+C254+C262</f>
        <v>0</v>
      </c>
      <c r="D245" s="10">
        <f>D246+D250+D252+D254+D262</f>
        <v>0</v>
      </c>
      <c r="E245" s="10">
        <f>E246+E250+E252+E254+E262</f>
        <v>0</v>
      </c>
      <c r="F245" s="10" t="e">
        <f t="shared" si="9"/>
        <v>#DIV/0!</v>
      </c>
      <c r="G245" s="10" t="e">
        <f t="shared" si="10"/>
        <v>#DIV/0!</v>
      </c>
      <c r="H245" s="2">
        <f t="shared" si="11"/>
        <v>3</v>
      </c>
    </row>
    <row r="246" spans="1:8">
      <c r="A246" s="73">
        <v>20301</v>
      </c>
      <c r="B246" s="177" t="s">
        <v>204</v>
      </c>
      <c r="C246" s="10">
        <f>SUM(C247:C249)</f>
        <v>0</v>
      </c>
      <c r="D246" s="10">
        <f>SUM(D247:D249)</f>
        <v>0</v>
      </c>
      <c r="E246" s="10">
        <f>SUM(E247:E249)</f>
        <v>0</v>
      </c>
      <c r="F246" s="10" t="e">
        <f t="shared" si="9"/>
        <v>#DIV/0!</v>
      </c>
      <c r="G246" s="10" t="e">
        <f t="shared" si="10"/>
        <v>#DIV/0!</v>
      </c>
      <c r="H246" s="2">
        <f t="shared" si="11"/>
        <v>5</v>
      </c>
    </row>
    <row r="247" spans="1:8">
      <c r="A247" s="8">
        <v>2030101</v>
      </c>
      <c r="B247" s="181" t="s">
        <v>205</v>
      </c>
      <c r="C247" s="9"/>
      <c r="D247" s="9"/>
      <c r="E247" s="9">
        <v>0</v>
      </c>
      <c r="F247" s="10" t="e">
        <f t="shared" si="9"/>
        <v>#DIV/0!</v>
      </c>
      <c r="G247" s="10" t="e">
        <f t="shared" si="10"/>
        <v>#DIV/0!</v>
      </c>
      <c r="H247" s="2">
        <f t="shared" si="11"/>
        <v>7</v>
      </c>
    </row>
    <row r="248" spans="1:8">
      <c r="A248" s="8">
        <v>2030102</v>
      </c>
      <c r="B248" s="181" t="s">
        <v>206</v>
      </c>
      <c r="C248" s="9"/>
      <c r="D248" s="9"/>
      <c r="E248" s="9">
        <v>0</v>
      </c>
      <c r="F248" s="10" t="e">
        <f t="shared" si="9"/>
        <v>#DIV/0!</v>
      </c>
      <c r="G248" s="10" t="e">
        <f t="shared" si="10"/>
        <v>#DIV/0!</v>
      </c>
      <c r="H248" s="2">
        <f t="shared" si="11"/>
        <v>7</v>
      </c>
    </row>
    <row r="249" spans="1:8">
      <c r="A249" s="8">
        <v>2030199</v>
      </c>
      <c r="B249" s="181" t="s">
        <v>207</v>
      </c>
      <c r="C249" s="9"/>
      <c r="D249" s="9"/>
      <c r="E249" s="9">
        <v>0</v>
      </c>
      <c r="F249" s="10" t="e">
        <f t="shared" si="9"/>
        <v>#DIV/0!</v>
      </c>
      <c r="G249" s="10" t="e">
        <f t="shared" si="10"/>
        <v>#DIV/0!</v>
      </c>
      <c r="H249" s="2">
        <f t="shared" si="11"/>
        <v>7</v>
      </c>
    </row>
    <row r="250" spans="1:8">
      <c r="A250" s="73">
        <v>20304</v>
      </c>
      <c r="B250" s="177" t="s">
        <v>208</v>
      </c>
      <c r="C250" s="10">
        <f>SUM(C251)</f>
        <v>0</v>
      </c>
      <c r="D250" s="10">
        <f>SUM(D251)</f>
        <v>0</v>
      </c>
      <c r="E250" s="10">
        <f>SUM(E251)</f>
        <v>0</v>
      </c>
      <c r="F250" s="10" t="e">
        <f t="shared" si="9"/>
        <v>#DIV/0!</v>
      </c>
      <c r="G250" s="10" t="e">
        <f t="shared" si="10"/>
        <v>#DIV/0!</v>
      </c>
      <c r="H250" s="2">
        <f t="shared" si="11"/>
        <v>5</v>
      </c>
    </row>
    <row r="251" spans="1:8">
      <c r="A251" s="8">
        <v>2030401</v>
      </c>
      <c r="B251" s="181" t="s">
        <v>209</v>
      </c>
      <c r="C251" s="9"/>
      <c r="D251" s="9"/>
      <c r="E251" s="9">
        <v>0</v>
      </c>
      <c r="F251" s="10" t="e">
        <f t="shared" si="9"/>
        <v>#DIV/0!</v>
      </c>
      <c r="G251" s="10" t="e">
        <f t="shared" si="10"/>
        <v>#DIV/0!</v>
      </c>
      <c r="H251" s="2">
        <f t="shared" si="11"/>
        <v>7</v>
      </c>
    </row>
    <row r="252" spans="1:8">
      <c r="A252" s="73">
        <v>20305</v>
      </c>
      <c r="B252" s="177" t="s">
        <v>210</v>
      </c>
      <c r="C252" s="10">
        <f>SUM(C253)</f>
        <v>0</v>
      </c>
      <c r="D252" s="10">
        <f>SUM(D253)</f>
        <v>0</v>
      </c>
      <c r="E252" s="10">
        <f>SUM(E253)</f>
        <v>0</v>
      </c>
      <c r="F252" s="10" t="e">
        <f t="shared" si="9"/>
        <v>#DIV/0!</v>
      </c>
      <c r="G252" s="10" t="e">
        <f t="shared" si="10"/>
        <v>#DIV/0!</v>
      </c>
      <c r="H252" s="2">
        <f t="shared" si="11"/>
        <v>5</v>
      </c>
    </row>
    <row r="253" spans="1:8">
      <c r="A253" s="8">
        <v>2030501</v>
      </c>
      <c r="B253" s="181" t="s">
        <v>211</v>
      </c>
      <c r="C253" s="9"/>
      <c r="D253" s="9"/>
      <c r="E253" s="9">
        <v>0</v>
      </c>
      <c r="F253" s="10" t="e">
        <f t="shared" si="9"/>
        <v>#DIV/0!</v>
      </c>
      <c r="G253" s="10" t="e">
        <f t="shared" si="10"/>
        <v>#DIV/0!</v>
      </c>
      <c r="H253" s="2">
        <f t="shared" si="11"/>
        <v>7</v>
      </c>
    </row>
    <row r="254" spans="1:8">
      <c r="A254" s="73">
        <v>20306</v>
      </c>
      <c r="B254" s="183" t="s">
        <v>212</v>
      </c>
      <c r="C254" s="10">
        <f>SUM(C255:C261)</f>
        <v>0</v>
      </c>
      <c r="D254" s="10">
        <f>SUM(D255:D261)</f>
        <v>0</v>
      </c>
      <c r="E254" s="10">
        <f>SUM(E255:E261)</f>
        <v>0</v>
      </c>
      <c r="F254" s="10" t="e">
        <f t="shared" si="9"/>
        <v>#DIV/0!</v>
      </c>
      <c r="G254" s="10" t="e">
        <f t="shared" si="10"/>
        <v>#DIV/0!</v>
      </c>
      <c r="H254" s="2">
        <f t="shared" si="11"/>
        <v>5</v>
      </c>
    </row>
    <row r="255" spans="1:8">
      <c r="A255" s="8">
        <v>2030601</v>
      </c>
      <c r="B255" s="180" t="s">
        <v>213</v>
      </c>
      <c r="C255" s="9"/>
      <c r="D255" s="9"/>
      <c r="E255" s="9">
        <v>0</v>
      </c>
      <c r="F255" s="10" t="e">
        <f t="shared" si="9"/>
        <v>#DIV/0!</v>
      </c>
      <c r="G255" s="10" t="e">
        <f t="shared" si="10"/>
        <v>#DIV/0!</v>
      </c>
      <c r="H255" s="2">
        <f t="shared" si="11"/>
        <v>7</v>
      </c>
    </row>
    <row r="256" spans="1:8">
      <c r="A256" s="8">
        <v>2030602</v>
      </c>
      <c r="B256" s="179" t="s">
        <v>214</v>
      </c>
      <c r="C256" s="9"/>
      <c r="D256" s="9"/>
      <c r="E256" s="9">
        <v>0</v>
      </c>
      <c r="F256" s="10" t="e">
        <f t="shared" si="9"/>
        <v>#DIV/0!</v>
      </c>
      <c r="G256" s="10" t="e">
        <f t="shared" si="10"/>
        <v>#DIV/0!</v>
      </c>
      <c r="H256" s="2">
        <f t="shared" si="11"/>
        <v>7</v>
      </c>
    </row>
    <row r="257" spans="1:8">
      <c r="A257" s="8">
        <v>2030603</v>
      </c>
      <c r="B257" s="179" t="s">
        <v>215</v>
      </c>
      <c r="C257" s="9"/>
      <c r="D257" s="9"/>
      <c r="E257" s="9">
        <v>0</v>
      </c>
      <c r="F257" s="10" t="e">
        <f t="shared" si="9"/>
        <v>#DIV/0!</v>
      </c>
      <c r="G257" s="10" t="e">
        <f t="shared" si="10"/>
        <v>#DIV/0!</v>
      </c>
      <c r="H257" s="2">
        <f t="shared" si="11"/>
        <v>7</v>
      </c>
    </row>
    <row r="258" spans="1:8">
      <c r="A258" s="8">
        <v>2030604</v>
      </c>
      <c r="B258" s="179" t="s">
        <v>216</v>
      </c>
      <c r="C258" s="9"/>
      <c r="D258" s="9"/>
      <c r="E258" s="9">
        <v>0</v>
      </c>
      <c r="F258" s="10" t="e">
        <f t="shared" si="9"/>
        <v>#DIV/0!</v>
      </c>
      <c r="G258" s="10" t="e">
        <f t="shared" si="10"/>
        <v>#DIV/0!</v>
      </c>
      <c r="H258" s="2">
        <f t="shared" si="11"/>
        <v>7</v>
      </c>
    </row>
    <row r="259" spans="1:8">
      <c r="A259" s="8">
        <v>2030607</v>
      </c>
      <c r="B259" s="180" t="s">
        <v>217</v>
      </c>
      <c r="C259" s="9"/>
      <c r="D259" s="9"/>
      <c r="E259" s="9">
        <v>0</v>
      </c>
      <c r="F259" s="10" t="e">
        <f t="shared" si="9"/>
        <v>#DIV/0!</v>
      </c>
      <c r="G259" s="10" t="e">
        <f t="shared" si="10"/>
        <v>#DIV/0!</v>
      </c>
      <c r="H259" s="2">
        <f t="shared" si="11"/>
        <v>7</v>
      </c>
    </row>
    <row r="260" spans="1:8">
      <c r="A260" s="8">
        <v>2030608</v>
      </c>
      <c r="B260" s="180" t="s">
        <v>218</v>
      </c>
      <c r="C260" s="9"/>
      <c r="D260" s="9"/>
      <c r="E260" s="9">
        <v>0</v>
      </c>
      <c r="F260" s="10" t="e">
        <f t="shared" si="9"/>
        <v>#DIV/0!</v>
      </c>
      <c r="G260" s="10" t="e">
        <f t="shared" si="10"/>
        <v>#DIV/0!</v>
      </c>
      <c r="H260" s="2">
        <f t="shared" si="11"/>
        <v>7</v>
      </c>
    </row>
    <row r="261" spans="1:8">
      <c r="A261" s="8">
        <v>2030699</v>
      </c>
      <c r="B261" s="180" t="s">
        <v>219</v>
      </c>
      <c r="C261" s="9"/>
      <c r="D261" s="9"/>
      <c r="E261" s="9">
        <v>0</v>
      </c>
      <c r="F261" s="10" t="e">
        <f t="shared" si="9"/>
        <v>#DIV/0!</v>
      </c>
      <c r="G261" s="10" t="e">
        <f t="shared" si="10"/>
        <v>#DIV/0!</v>
      </c>
      <c r="H261" s="2">
        <f t="shared" si="11"/>
        <v>7</v>
      </c>
    </row>
    <row r="262" spans="1:8">
      <c r="A262" s="73">
        <v>20399</v>
      </c>
      <c r="B262" s="183" t="s">
        <v>220</v>
      </c>
      <c r="C262" s="10">
        <f>SUM(C263)</f>
        <v>0</v>
      </c>
      <c r="D262" s="10">
        <f>SUM(D263)</f>
        <v>0</v>
      </c>
      <c r="E262" s="10">
        <f>SUM(E263)</f>
        <v>0</v>
      </c>
      <c r="F262" s="10" t="e">
        <f t="shared" si="9"/>
        <v>#DIV/0!</v>
      </c>
      <c r="G262" s="10" t="e">
        <f t="shared" si="10"/>
        <v>#DIV/0!</v>
      </c>
      <c r="H262" s="2">
        <f t="shared" si="11"/>
        <v>5</v>
      </c>
    </row>
    <row r="263" spans="1:8">
      <c r="A263" s="187">
        <v>2039999</v>
      </c>
      <c r="B263" s="180" t="s">
        <v>221</v>
      </c>
      <c r="C263" s="9"/>
      <c r="D263" s="9"/>
      <c r="E263" s="9">
        <v>0</v>
      </c>
      <c r="F263" s="10" t="e">
        <f t="shared" ref="F263:F326" si="12">E263/C263*100</f>
        <v>#DIV/0!</v>
      </c>
      <c r="G263" s="10" t="e">
        <f t="shared" ref="G263:G326" si="13">E263/D263*100</f>
        <v>#DIV/0!</v>
      </c>
      <c r="H263" s="2">
        <f t="shared" ref="H263:H326" si="14">LEN(A263)</f>
        <v>7</v>
      </c>
    </row>
    <row r="264" spans="1:8">
      <c r="A264" s="73">
        <v>204</v>
      </c>
      <c r="B264" s="177" t="s">
        <v>222</v>
      </c>
      <c r="C264" s="10">
        <f>C265+C268+C279+C286+C294+C303+C317+C327+C337+C345+C351</f>
        <v>12146</v>
      </c>
      <c r="D264" s="10">
        <f>D265+D268+D279+D286+D294+D303+D317+D327+D337+D345+D351</f>
        <v>13955</v>
      </c>
      <c r="E264" s="10">
        <f>E265+E268+E279+E286+E294+E303+E317+E327+E337+E345+E351</f>
        <v>14400</v>
      </c>
      <c r="F264" s="10">
        <f t="shared" si="12"/>
        <v>118.55754981063724</v>
      </c>
      <c r="G264" s="10">
        <f t="shared" si="13"/>
        <v>103.18882121103547</v>
      </c>
      <c r="H264" s="2">
        <f t="shared" si="14"/>
        <v>3</v>
      </c>
    </row>
    <row r="265" spans="1:8">
      <c r="A265" s="73">
        <v>20401</v>
      </c>
      <c r="B265" s="178" t="s">
        <v>223</v>
      </c>
      <c r="C265" s="10">
        <f>SUM(C266:C267)</f>
        <v>0</v>
      </c>
      <c r="D265" s="10">
        <f>SUM(D266:D267)</f>
        <v>0</v>
      </c>
      <c r="E265" s="10">
        <f>SUM(E266:E267)</f>
        <v>30</v>
      </c>
      <c r="F265" s="10" t="e">
        <f t="shared" si="12"/>
        <v>#DIV/0!</v>
      </c>
      <c r="G265" s="10" t="e">
        <f t="shared" si="13"/>
        <v>#DIV/0!</v>
      </c>
      <c r="H265" s="2">
        <f t="shared" si="14"/>
        <v>5</v>
      </c>
    </row>
    <row r="266" spans="1:8">
      <c r="A266" s="8">
        <v>2040101</v>
      </c>
      <c r="B266" s="179" t="s">
        <v>224</v>
      </c>
      <c r="C266" s="9"/>
      <c r="D266" s="9"/>
      <c r="E266" s="9">
        <v>0</v>
      </c>
      <c r="F266" s="10" t="e">
        <f t="shared" si="12"/>
        <v>#DIV/0!</v>
      </c>
      <c r="G266" s="10" t="e">
        <f t="shared" si="13"/>
        <v>#DIV/0!</v>
      </c>
      <c r="H266" s="2">
        <f t="shared" si="14"/>
        <v>7</v>
      </c>
    </row>
    <row r="267" spans="1:8">
      <c r="A267" s="8">
        <v>2040199</v>
      </c>
      <c r="B267" s="180" t="s">
        <v>225</v>
      </c>
      <c r="C267" s="9"/>
      <c r="D267" s="9"/>
      <c r="E267" s="9">
        <v>30</v>
      </c>
      <c r="F267" s="10" t="e">
        <f t="shared" si="12"/>
        <v>#DIV/0!</v>
      </c>
      <c r="G267" s="10" t="e">
        <f t="shared" si="13"/>
        <v>#DIV/0!</v>
      </c>
      <c r="H267" s="2">
        <f t="shared" si="14"/>
        <v>7</v>
      </c>
    </row>
    <row r="268" spans="1:8">
      <c r="A268" s="73">
        <v>20402</v>
      </c>
      <c r="B268" s="183" t="s">
        <v>226</v>
      </c>
      <c r="C268" s="10">
        <f>SUM(C269:C278)</f>
        <v>11862</v>
      </c>
      <c r="D268" s="10">
        <f>SUM(D269:D278)</f>
        <v>13049</v>
      </c>
      <c r="E268" s="10">
        <f>SUM(E269:E278)</f>
        <v>13571</v>
      </c>
      <c r="F268" s="10">
        <f t="shared" si="12"/>
        <v>114.40735120553028</v>
      </c>
      <c r="G268" s="10">
        <f t="shared" si="13"/>
        <v>104.00030653689937</v>
      </c>
      <c r="H268" s="2">
        <f t="shared" si="14"/>
        <v>5</v>
      </c>
    </row>
    <row r="269" spans="1:8">
      <c r="A269" s="8">
        <v>2040201</v>
      </c>
      <c r="B269" s="180" t="s">
        <v>66</v>
      </c>
      <c r="C269" s="9">
        <v>11862</v>
      </c>
      <c r="D269" s="9">
        <v>12854</v>
      </c>
      <c r="E269" s="9">
        <v>13434</v>
      </c>
      <c r="F269" s="10">
        <f t="shared" si="12"/>
        <v>113.25240263024784</v>
      </c>
      <c r="G269" s="10">
        <f t="shared" si="13"/>
        <v>104.51221409677922</v>
      </c>
      <c r="H269" s="2">
        <f t="shared" si="14"/>
        <v>7</v>
      </c>
    </row>
    <row r="270" spans="1:8">
      <c r="A270" s="8">
        <v>2040202</v>
      </c>
      <c r="B270" s="180" t="s">
        <v>67</v>
      </c>
      <c r="C270" s="9"/>
      <c r="D270" s="9"/>
      <c r="E270" s="9">
        <v>0</v>
      </c>
      <c r="F270" s="10" t="e">
        <f t="shared" si="12"/>
        <v>#DIV/0!</v>
      </c>
      <c r="G270" s="10" t="e">
        <f t="shared" si="13"/>
        <v>#DIV/0!</v>
      </c>
      <c r="H270" s="2">
        <f t="shared" si="14"/>
        <v>7</v>
      </c>
    </row>
    <row r="271" spans="1:8">
      <c r="A271" s="8">
        <v>2040203</v>
      </c>
      <c r="B271" s="180" t="s">
        <v>68</v>
      </c>
      <c r="C271" s="9"/>
      <c r="D271" s="9"/>
      <c r="E271" s="9">
        <v>0</v>
      </c>
      <c r="F271" s="10" t="e">
        <f t="shared" si="12"/>
        <v>#DIV/0!</v>
      </c>
      <c r="G271" s="10" t="e">
        <f t="shared" si="13"/>
        <v>#DIV/0!</v>
      </c>
      <c r="H271" s="2">
        <f t="shared" si="14"/>
        <v>7</v>
      </c>
    </row>
    <row r="272" spans="1:8">
      <c r="A272" s="8">
        <v>2040219</v>
      </c>
      <c r="B272" s="180" t="s">
        <v>107</v>
      </c>
      <c r="C272" s="9"/>
      <c r="D272" s="9"/>
      <c r="E272" s="9">
        <v>0</v>
      </c>
      <c r="F272" s="10" t="e">
        <f t="shared" si="12"/>
        <v>#DIV/0!</v>
      </c>
      <c r="G272" s="10" t="e">
        <f t="shared" si="13"/>
        <v>#DIV/0!</v>
      </c>
      <c r="H272" s="2">
        <f t="shared" si="14"/>
        <v>7</v>
      </c>
    </row>
    <row r="273" spans="1:8">
      <c r="A273" s="8">
        <v>2040220</v>
      </c>
      <c r="B273" s="180" t="s">
        <v>227</v>
      </c>
      <c r="C273" s="9"/>
      <c r="D273" s="9"/>
      <c r="E273" s="9">
        <v>0</v>
      </c>
      <c r="F273" s="10" t="e">
        <f t="shared" si="12"/>
        <v>#DIV/0!</v>
      </c>
      <c r="G273" s="10" t="e">
        <f t="shared" si="13"/>
        <v>#DIV/0!</v>
      </c>
      <c r="H273" s="2">
        <f t="shared" si="14"/>
        <v>7</v>
      </c>
    </row>
    <row r="274" spans="1:8">
      <c r="A274" s="8">
        <v>2040221</v>
      </c>
      <c r="B274" s="180" t="s">
        <v>228</v>
      </c>
      <c r="C274" s="9"/>
      <c r="D274" s="9"/>
      <c r="E274" s="9">
        <v>0</v>
      </c>
      <c r="F274" s="10" t="e">
        <f t="shared" si="12"/>
        <v>#DIV/0!</v>
      </c>
      <c r="G274" s="10" t="e">
        <f t="shared" si="13"/>
        <v>#DIV/0!</v>
      </c>
      <c r="H274" s="2">
        <f t="shared" si="14"/>
        <v>7</v>
      </c>
    </row>
    <row r="275" spans="1:8">
      <c r="A275" s="8">
        <v>2040222</v>
      </c>
      <c r="B275" s="180" t="s">
        <v>229</v>
      </c>
      <c r="C275" s="9"/>
      <c r="D275" s="9"/>
      <c r="E275" s="9">
        <v>0</v>
      </c>
      <c r="F275" s="10" t="e">
        <f t="shared" si="12"/>
        <v>#DIV/0!</v>
      </c>
      <c r="G275" s="10" t="e">
        <f t="shared" si="13"/>
        <v>#DIV/0!</v>
      </c>
      <c r="H275" s="2">
        <f t="shared" si="14"/>
        <v>7</v>
      </c>
    </row>
    <row r="276" spans="1:8">
      <c r="A276" s="8">
        <v>2040223</v>
      </c>
      <c r="B276" s="180" t="s">
        <v>230</v>
      </c>
      <c r="C276" s="9"/>
      <c r="D276" s="9"/>
      <c r="E276" s="9">
        <v>0</v>
      </c>
      <c r="F276" s="10" t="e">
        <f t="shared" si="12"/>
        <v>#DIV/0!</v>
      </c>
      <c r="G276" s="10" t="e">
        <f t="shared" si="13"/>
        <v>#DIV/0!</v>
      </c>
      <c r="H276" s="2">
        <f t="shared" si="14"/>
        <v>7</v>
      </c>
    </row>
    <row r="277" spans="1:8">
      <c r="A277" s="8">
        <v>2040250</v>
      </c>
      <c r="B277" s="180" t="s">
        <v>75</v>
      </c>
      <c r="C277" s="9"/>
      <c r="D277" s="9"/>
      <c r="E277" s="9">
        <v>0</v>
      </c>
      <c r="F277" s="10" t="e">
        <f t="shared" si="12"/>
        <v>#DIV/0!</v>
      </c>
      <c r="G277" s="10" t="e">
        <f t="shared" si="13"/>
        <v>#DIV/0!</v>
      </c>
      <c r="H277" s="2">
        <f t="shared" si="14"/>
        <v>7</v>
      </c>
    </row>
    <row r="278" spans="1:8">
      <c r="A278" s="8">
        <v>2040299</v>
      </c>
      <c r="B278" s="180" t="s">
        <v>231</v>
      </c>
      <c r="C278" s="9"/>
      <c r="D278" s="9">
        <v>195</v>
      </c>
      <c r="E278" s="9">
        <v>137</v>
      </c>
      <c r="F278" s="10" t="e">
        <f t="shared" si="12"/>
        <v>#DIV/0!</v>
      </c>
      <c r="G278" s="10">
        <f t="shared" si="13"/>
        <v>70.256410256410248</v>
      </c>
      <c r="H278" s="2">
        <f t="shared" si="14"/>
        <v>7</v>
      </c>
    </row>
    <row r="279" spans="1:8">
      <c r="A279" s="73">
        <v>20403</v>
      </c>
      <c r="B279" s="178" t="s">
        <v>232</v>
      </c>
      <c r="C279" s="10">
        <f>SUM(C280:C285)</f>
        <v>0</v>
      </c>
      <c r="D279" s="10">
        <f>SUM(D280:D285)</f>
        <v>0</v>
      </c>
      <c r="E279" s="10">
        <f>SUM(E280:E285)</f>
        <v>0</v>
      </c>
      <c r="F279" s="10" t="e">
        <f t="shared" si="12"/>
        <v>#DIV/0!</v>
      </c>
      <c r="G279" s="10" t="e">
        <f t="shared" si="13"/>
        <v>#DIV/0!</v>
      </c>
      <c r="H279" s="2">
        <f t="shared" si="14"/>
        <v>5</v>
      </c>
    </row>
    <row r="280" spans="1:8">
      <c r="A280" s="8">
        <v>2040301</v>
      </c>
      <c r="B280" s="179" t="s">
        <v>66</v>
      </c>
      <c r="C280" s="9"/>
      <c r="D280" s="9"/>
      <c r="E280" s="9">
        <v>0</v>
      </c>
      <c r="F280" s="10" t="e">
        <f t="shared" si="12"/>
        <v>#DIV/0!</v>
      </c>
      <c r="G280" s="10" t="e">
        <f t="shared" si="13"/>
        <v>#DIV/0!</v>
      </c>
      <c r="H280" s="2">
        <f t="shared" si="14"/>
        <v>7</v>
      </c>
    </row>
    <row r="281" spans="1:8">
      <c r="A281" s="8">
        <v>2040302</v>
      </c>
      <c r="B281" s="179" t="s">
        <v>67</v>
      </c>
      <c r="C281" s="9"/>
      <c r="D281" s="9"/>
      <c r="E281" s="9">
        <v>0</v>
      </c>
      <c r="F281" s="10" t="e">
        <f t="shared" si="12"/>
        <v>#DIV/0!</v>
      </c>
      <c r="G281" s="10" t="e">
        <f t="shared" si="13"/>
        <v>#DIV/0!</v>
      </c>
      <c r="H281" s="2">
        <f t="shared" si="14"/>
        <v>7</v>
      </c>
    </row>
    <row r="282" spans="1:8">
      <c r="A282" s="8">
        <v>2040303</v>
      </c>
      <c r="B282" s="180" t="s">
        <v>68</v>
      </c>
      <c r="C282" s="9"/>
      <c r="D282" s="9"/>
      <c r="E282" s="9">
        <v>0</v>
      </c>
      <c r="F282" s="10" t="e">
        <f t="shared" si="12"/>
        <v>#DIV/0!</v>
      </c>
      <c r="G282" s="10" t="e">
        <f t="shared" si="13"/>
        <v>#DIV/0!</v>
      </c>
      <c r="H282" s="2">
        <f t="shared" si="14"/>
        <v>7</v>
      </c>
    </row>
    <row r="283" spans="1:8">
      <c r="A283" s="8">
        <v>2040304</v>
      </c>
      <c r="B283" s="180" t="s">
        <v>233</v>
      </c>
      <c r="C283" s="9"/>
      <c r="D283" s="9"/>
      <c r="E283" s="9">
        <v>0</v>
      </c>
      <c r="F283" s="10" t="e">
        <f t="shared" si="12"/>
        <v>#DIV/0!</v>
      </c>
      <c r="G283" s="10" t="e">
        <f t="shared" si="13"/>
        <v>#DIV/0!</v>
      </c>
      <c r="H283" s="2">
        <f t="shared" si="14"/>
        <v>7</v>
      </c>
    </row>
    <row r="284" spans="1:8">
      <c r="A284" s="8">
        <v>2040350</v>
      </c>
      <c r="B284" s="180" t="s">
        <v>75</v>
      </c>
      <c r="C284" s="9"/>
      <c r="D284" s="9"/>
      <c r="E284" s="9">
        <v>0</v>
      </c>
      <c r="F284" s="10" t="e">
        <f t="shared" si="12"/>
        <v>#DIV/0!</v>
      </c>
      <c r="G284" s="10" t="e">
        <f t="shared" si="13"/>
        <v>#DIV/0!</v>
      </c>
      <c r="H284" s="2">
        <f t="shared" si="14"/>
        <v>7</v>
      </c>
    </row>
    <row r="285" spans="1:8">
      <c r="A285" s="8">
        <v>2040399</v>
      </c>
      <c r="B285" s="181" t="s">
        <v>234</v>
      </c>
      <c r="C285" s="9"/>
      <c r="D285" s="9"/>
      <c r="E285" s="9">
        <v>0</v>
      </c>
      <c r="F285" s="10" t="e">
        <f t="shared" si="12"/>
        <v>#DIV/0!</v>
      </c>
      <c r="G285" s="10" t="e">
        <f t="shared" si="13"/>
        <v>#DIV/0!</v>
      </c>
      <c r="H285" s="2">
        <f t="shared" si="14"/>
        <v>7</v>
      </c>
    </row>
    <row r="286" spans="1:8">
      <c r="A286" s="73">
        <v>20404</v>
      </c>
      <c r="B286" s="184" t="s">
        <v>235</v>
      </c>
      <c r="C286" s="10">
        <f>SUM(C287:C293)</f>
        <v>0</v>
      </c>
      <c r="D286" s="10">
        <f>SUM(D287:D293)</f>
        <v>0</v>
      </c>
      <c r="E286" s="10">
        <f>SUM(E287:E293)</f>
        <v>0</v>
      </c>
      <c r="F286" s="10" t="e">
        <f t="shared" si="12"/>
        <v>#DIV/0!</v>
      </c>
      <c r="G286" s="10" t="e">
        <f t="shared" si="13"/>
        <v>#DIV/0!</v>
      </c>
      <c r="H286" s="2">
        <f t="shared" si="14"/>
        <v>5</v>
      </c>
    </row>
    <row r="287" spans="1:8">
      <c r="A287" s="8">
        <v>2040401</v>
      </c>
      <c r="B287" s="179" t="s">
        <v>66</v>
      </c>
      <c r="C287" s="9"/>
      <c r="D287" s="9"/>
      <c r="E287" s="9">
        <v>0</v>
      </c>
      <c r="F287" s="10" t="e">
        <f t="shared" si="12"/>
        <v>#DIV/0!</v>
      </c>
      <c r="G287" s="10" t="e">
        <f t="shared" si="13"/>
        <v>#DIV/0!</v>
      </c>
      <c r="H287" s="2">
        <f t="shared" si="14"/>
        <v>7</v>
      </c>
    </row>
    <row r="288" spans="1:8">
      <c r="A288" s="8">
        <v>2040402</v>
      </c>
      <c r="B288" s="179" t="s">
        <v>67</v>
      </c>
      <c r="C288" s="9"/>
      <c r="D288" s="9"/>
      <c r="E288" s="9">
        <v>0</v>
      </c>
      <c r="F288" s="10" t="e">
        <f t="shared" si="12"/>
        <v>#DIV/0!</v>
      </c>
      <c r="G288" s="10" t="e">
        <f t="shared" si="13"/>
        <v>#DIV/0!</v>
      </c>
      <c r="H288" s="2">
        <f t="shared" si="14"/>
        <v>7</v>
      </c>
    </row>
    <row r="289" spans="1:8">
      <c r="A289" s="8">
        <v>2040403</v>
      </c>
      <c r="B289" s="180" t="s">
        <v>68</v>
      </c>
      <c r="C289" s="9"/>
      <c r="D289" s="9"/>
      <c r="E289" s="9">
        <v>0</v>
      </c>
      <c r="F289" s="10" t="e">
        <f t="shared" si="12"/>
        <v>#DIV/0!</v>
      </c>
      <c r="G289" s="10" t="e">
        <f t="shared" si="13"/>
        <v>#DIV/0!</v>
      </c>
      <c r="H289" s="2">
        <f t="shared" si="14"/>
        <v>7</v>
      </c>
    </row>
    <row r="290" spans="1:8">
      <c r="A290" s="8">
        <v>2040409</v>
      </c>
      <c r="B290" s="180" t="s">
        <v>236</v>
      </c>
      <c r="C290" s="9"/>
      <c r="D290" s="9"/>
      <c r="E290" s="9">
        <v>0</v>
      </c>
      <c r="F290" s="10" t="e">
        <f t="shared" si="12"/>
        <v>#DIV/0!</v>
      </c>
      <c r="G290" s="10" t="e">
        <f t="shared" si="13"/>
        <v>#DIV/0!</v>
      </c>
      <c r="H290" s="2">
        <f t="shared" si="14"/>
        <v>7</v>
      </c>
    </row>
    <row r="291" spans="1:8">
      <c r="A291" s="8">
        <v>2040410</v>
      </c>
      <c r="B291" s="180" t="s">
        <v>237</v>
      </c>
      <c r="C291" s="9"/>
      <c r="D291" s="9"/>
      <c r="E291" s="9">
        <v>0</v>
      </c>
      <c r="F291" s="10" t="e">
        <f t="shared" si="12"/>
        <v>#DIV/0!</v>
      </c>
      <c r="G291" s="10" t="e">
        <f t="shared" si="13"/>
        <v>#DIV/0!</v>
      </c>
      <c r="H291" s="2">
        <f t="shared" si="14"/>
        <v>7</v>
      </c>
    </row>
    <row r="292" spans="1:8">
      <c r="A292" s="8">
        <v>2040450</v>
      </c>
      <c r="B292" s="180" t="s">
        <v>75</v>
      </c>
      <c r="C292" s="9"/>
      <c r="D292" s="9"/>
      <c r="E292" s="9">
        <v>0</v>
      </c>
      <c r="F292" s="10" t="e">
        <f t="shared" si="12"/>
        <v>#DIV/0!</v>
      </c>
      <c r="G292" s="10" t="e">
        <f t="shared" si="13"/>
        <v>#DIV/0!</v>
      </c>
      <c r="H292" s="2">
        <f t="shared" si="14"/>
        <v>7</v>
      </c>
    </row>
    <row r="293" spans="1:8">
      <c r="A293" s="8">
        <v>2040499</v>
      </c>
      <c r="B293" s="180" t="s">
        <v>238</v>
      </c>
      <c r="C293" s="9"/>
      <c r="D293" s="9"/>
      <c r="E293" s="9">
        <v>0</v>
      </c>
      <c r="F293" s="10" t="e">
        <f t="shared" si="12"/>
        <v>#DIV/0!</v>
      </c>
      <c r="G293" s="10" t="e">
        <f t="shared" si="13"/>
        <v>#DIV/0!</v>
      </c>
      <c r="H293" s="2">
        <f t="shared" si="14"/>
        <v>7</v>
      </c>
    </row>
    <row r="294" spans="1:8">
      <c r="A294" s="73">
        <v>20405</v>
      </c>
      <c r="B294" s="177" t="s">
        <v>239</v>
      </c>
      <c r="C294" s="10">
        <f>SUM(C295:C302)</f>
        <v>0</v>
      </c>
      <c r="D294" s="10">
        <f>SUM(D295:D302)</f>
        <v>0</v>
      </c>
      <c r="E294" s="10">
        <f>SUM(E295:E302)</f>
        <v>0</v>
      </c>
      <c r="F294" s="10" t="e">
        <f t="shared" si="12"/>
        <v>#DIV/0!</v>
      </c>
      <c r="G294" s="10" t="e">
        <f t="shared" si="13"/>
        <v>#DIV/0!</v>
      </c>
      <c r="H294" s="2">
        <f t="shared" si="14"/>
        <v>5</v>
      </c>
    </row>
    <row r="295" spans="1:8">
      <c r="A295" s="8">
        <v>2040501</v>
      </c>
      <c r="B295" s="179" t="s">
        <v>66</v>
      </c>
      <c r="C295" s="9"/>
      <c r="D295" s="9"/>
      <c r="E295" s="9">
        <v>0</v>
      </c>
      <c r="F295" s="10" t="e">
        <f t="shared" si="12"/>
        <v>#DIV/0!</v>
      </c>
      <c r="G295" s="10" t="e">
        <f t="shared" si="13"/>
        <v>#DIV/0!</v>
      </c>
      <c r="H295" s="2">
        <f t="shared" si="14"/>
        <v>7</v>
      </c>
    </row>
    <row r="296" spans="1:8">
      <c r="A296" s="8">
        <v>2040502</v>
      </c>
      <c r="B296" s="179" t="s">
        <v>67</v>
      </c>
      <c r="C296" s="9"/>
      <c r="D296" s="9"/>
      <c r="E296" s="9">
        <v>0</v>
      </c>
      <c r="F296" s="10" t="e">
        <f t="shared" si="12"/>
        <v>#DIV/0!</v>
      </c>
      <c r="G296" s="10" t="e">
        <f t="shared" si="13"/>
        <v>#DIV/0!</v>
      </c>
      <c r="H296" s="2">
        <f t="shared" si="14"/>
        <v>7</v>
      </c>
    </row>
    <row r="297" spans="1:8">
      <c r="A297" s="8">
        <v>2040503</v>
      </c>
      <c r="B297" s="179" t="s">
        <v>68</v>
      </c>
      <c r="C297" s="9"/>
      <c r="D297" s="9"/>
      <c r="E297" s="9">
        <v>0</v>
      </c>
      <c r="F297" s="10" t="e">
        <f t="shared" si="12"/>
        <v>#DIV/0!</v>
      </c>
      <c r="G297" s="10" t="e">
        <f t="shared" si="13"/>
        <v>#DIV/0!</v>
      </c>
      <c r="H297" s="2">
        <f t="shared" si="14"/>
        <v>7</v>
      </c>
    </row>
    <row r="298" spans="1:8">
      <c r="A298" s="8">
        <v>2040504</v>
      </c>
      <c r="B298" s="180" t="s">
        <v>240</v>
      </c>
      <c r="C298" s="9"/>
      <c r="D298" s="9"/>
      <c r="E298" s="9">
        <v>0</v>
      </c>
      <c r="F298" s="10" t="e">
        <f t="shared" si="12"/>
        <v>#DIV/0!</v>
      </c>
      <c r="G298" s="10" t="e">
        <f t="shared" si="13"/>
        <v>#DIV/0!</v>
      </c>
      <c r="H298" s="2">
        <f t="shared" si="14"/>
        <v>7</v>
      </c>
    </row>
    <row r="299" spans="1:8">
      <c r="A299" s="8">
        <v>2040505</v>
      </c>
      <c r="B299" s="180" t="s">
        <v>241</v>
      </c>
      <c r="C299" s="9"/>
      <c r="D299" s="9"/>
      <c r="E299" s="9">
        <v>0</v>
      </c>
      <c r="F299" s="10" t="e">
        <f t="shared" si="12"/>
        <v>#DIV/0!</v>
      </c>
      <c r="G299" s="10" t="e">
        <f t="shared" si="13"/>
        <v>#DIV/0!</v>
      </c>
      <c r="H299" s="2">
        <f t="shared" si="14"/>
        <v>7</v>
      </c>
    </row>
    <row r="300" spans="1:8">
      <c r="A300" s="8">
        <v>2040506</v>
      </c>
      <c r="B300" s="180" t="s">
        <v>242</v>
      </c>
      <c r="C300" s="9"/>
      <c r="D300" s="9"/>
      <c r="E300" s="9">
        <v>0</v>
      </c>
      <c r="F300" s="10" t="e">
        <f t="shared" si="12"/>
        <v>#DIV/0!</v>
      </c>
      <c r="G300" s="10" t="e">
        <f t="shared" si="13"/>
        <v>#DIV/0!</v>
      </c>
      <c r="H300" s="2">
        <f t="shared" si="14"/>
        <v>7</v>
      </c>
    </row>
    <row r="301" spans="1:8">
      <c r="A301" s="8">
        <v>2040550</v>
      </c>
      <c r="B301" s="179" t="s">
        <v>75</v>
      </c>
      <c r="C301" s="9"/>
      <c r="D301" s="9"/>
      <c r="E301" s="9">
        <v>0</v>
      </c>
      <c r="F301" s="10" t="e">
        <f t="shared" si="12"/>
        <v>#DIV/0!</v>
      </c>
      <c r="G301" s="10" t="e">
        <f t="shared" si="13"/>
        <v>#DIV/0!</v>
      </c>
      <c r="H301" s="2">
        <f t="shared" si="14"/>
        <v>7</v>
      </c>
    </row>
    <row r="302" spans="1:8">
      <c r="A302" s="8">
        <v>2040599</v>
      </c>
      <c r="B302" s="179" t="s">
        <v>243</v>
      </c>
      <c r="C302" s="9"/>
      <c r="D302" s="9"/>
      <c r="E302" s="9">
        <v>0</v>
      </c>
      <c r="F302" s="10" t="e">
        <f t="shared" si="12"/>
        <v>#DIV/0!</v>
      </c>
      <c r="G302" s="10" t="e">
        <f t="shared" si="13"/>
        <v>#DIV/0!</v>
      </c>
      <c r="H302" s="2">
        <f t="shared" si="14"/>
        <v>7</v>
      </c>
    </row>
    <row r="303" spans="1:8">
      <c r="A303" s="73">
        <v>20406</v>
      </c>
      <c r="B303" s="178" t="s">
        <v>244</v>
      </c>
      <c r="C303" s="10">
        <f>SUM(C304:C316)</f>
        <v>284</v>
      </c>
      <c r="D303" s="10">
        <f>SUM(D304:D316)</f>
        <v>856</v>
      </c>
      <c r="E303" s="10">
        <f>SUM(E304:E316)</f>
        <v>782</v>
      </c>
      <c r="F303" s="10">
        <f t="shared" si="12"/>
        <v>275.35211267605632</v>
      </c>
      <c r="G303" s="10">
        <f t="shared" si="13"/>
        <v>91.355140186915889</v>
      </c>
      <c r="H303" s="2">
        <f t="shared" si="14"/>
        <v>5</v>
      </c>
    </row>
    <row r="304" spans="1:8">
      <c r="A304" s="8">
        <v>2040601</v>
      </c>
      <c r="B304" s="180" t="s">
        <v>66</v>
      </c>
      <c r="C304" s="9">
        <v>240</v>
      </c>
      <c r="D304" s="9">
        <v>560</v>
      </c>
      <c r="E304" s="9">
        <v>531</v>
      </c>
      <c r="F304" s="10">
        <f t="shared" si="12"/>
        <v>221.25</v>
      </c>
      <c r="G304" s="10">
        <f t="shared" si="13"/>
        <v>94.821428571428569</v>
      </c>
      <c r="H304" s="2">
        <f t="shared" si="14"/>
        <v>7</v>
      </c>
    </row>
    <row r="305" spans="1:8">
      <c r="A305" s="8">
        <v>2040602</v>
      </c>
      <c r="B305" s="180" t="s">
        <v>67</v>
      </c>
      <c r="C305" s="9"/>
      <c r="D305" s="9">
        <v>1</v>
      </c>
      <c r="E305" s="9">
        <v>0</v>
      </c>
      <c r="F305" s="10" t="e">
        <f t="shared" si="12"/>
        <v>#DIV/0!</v>
      </c>
      <c r="G305" s="10">
        <f t="shared" si="13"/>
        <v>0</v>
      </c>
      <c r="H305" s="2">
        <f t="shared" si="14"/>
        <v>7</v>
      </c>
    </row>
    <row r="306" spans="1:8">
      <c r="A306" s="8">
        <v>2040603</v>
      </c>
      <c r="B306" s="180" t="s">
        <v>68</v>
      </c>
      <c r="C306" s="9"/>
      <c r="D306" s="9">
        <v>0</v>
      </c>
      <c r="E306" s="9">
        <v>0</v>
      </c>
      <c r="F306" s="10" t="e">
        <f t="shared" si="12"/>
        <v>#DIV/0!</v>
      </c>
      <c r="G306" s="10" t="e">
        <f t="shared" si="13"/>
        <v>#DIV/0!</v>
      </c>
      <c r="H306" s="2">
        <f t="shared" si="14"/>
        <v>7</v>
      </c>
    </row>
    <row r="307" spans="1:8">
      <c r="A307" s="8">
        <v>2040604</v>
      </c>
      <c r="B307" s="181" t="s">
        <v>245</v>
      </c>
      <c r="C307" s="9">
        <v>5</v>
      </c>
      <c r="D307" s="9">
        <v>5</v>
      </c>
      <c r="E307" s="9">
        <v>25</v>
      </c>
      <c r="F307" s="10">
        <f t="shared" si="12"/>
        <v>500</v>
      </c>
      <c r="G307" s="10">
        <f t="shared" si="13"/>
        <v>500</v>
      </c>
      <c r="H307" s="2">
        <f t="shared" si="14"/>
        <v>7</v>
      </c>
    </row>
    <row r="308" spans="1:8">
      <c r="A308" s="8">
        <v>2040605</v>
      </c>
      <c r="B308" s="179" t="s">
        <v>246</v>
      </c>
      <c r="C308" s="9"/>
      <c r="D308" s="9">
        <v>0</v>
      </c>
      <c r="E308" s="9">
        <v>0</v>
      </c>
      <c r="F308" s="10" t="e">
        <f t="shared" si="12"/>
        <v>#DIV/0!</v>
      </c>
      <c r="G308" s="10" t="e">
        <f t="shared" si="13"/>
        <v>#DIV/0!</v>
      </c>
      <c r="H308" s="2">
        <f t="shared" si="14"/>
        <v>7</v>
      </c>
    </row>
    <row r="309" spans="1:8">
      <c r="A309" s="8">
        <v>2040606</v>
      </c>
      <c r="B309" s="179" t="s">
        <v>247</v>
      </c>
      <c r="C309" s="9"/>
      <c r="D309" s="9">
        <v>0</v>
      </c>
      <c r="E309" s="9">
        <v>0</v>
      </c>
      <c r="F309" s="10" t="e">
        <f t="shared" si="12"/>
        <v>#DIV/0!</v>
      </c>
      <c r="G309" s="10" t="e">
        <f t="shared" si="13"/>
        <v>#DIV/0!</v>
      </c>
      <c r="H309" s="2">
        <f t="shared" si="14"/>
        <v>7</v>
      </c>
    </row>
    <row r="310" spans="1:8">
      <c r="A310" s="8">
        <v>2040607</v>
      </c>
      <c r="B310" s="182" t="s">
        <v>248</v>
      </c>
      <c r="C310" s="9">
        <v>25</v>
      </c>
      <c r="D310" s="9">
        <v>0</v>
      </c>
      <c r="E310" s="9">
        <v>46</v>
      </c>
      <c r="F310" s="10">
        <f t="shared" si="12"/>
        <v>184</v>
      </c>
      <c r="G310" s="10" t="e">
        <f t="shared" si="13"/>
        <v>#DIV/0!</v>
      </c>
      <c r="H310" s="2">
        <f t="shared" si="14"/>
        <v>7</v>
      </c>
    </row>
    <row r="311" spans="1:8">
      <c r="A311" s="8">
        <v>2040608</v>
      </c>
      <c r="B311" s="180" t="s">
        <v>249</v>
      </c>
      <c r="C311" s="9"/>
      <c r="D311" s="9">
        <v>0</v>
      </c>
      <c r="E311" s="9">
        <v>0</v>
      </c>
      <c r="F311" s="10" t="e">
        <f t="shared" si="12"/>
        <v>#DIV/0!</v>
      </c>
      <c r="G311" s="10" t="e">
        <f t="shared" si="13"/>
        <v>#DIV/0!</v>
      </c>
      <c r="H311" s="2">
        <f t="shared" si="14"/>
        <v>7</v>
      </c>
    </row>
    <row r="312" spans="1:8">
      <c r="A312" s="8">
        <v>2040610</v>
      </c>
      <c r="B312" s="180" t="s">
        <v>250</v>
      </c>
      <c r="C312" s="9"/>
      <c r="D312" s="9">
        <v>0</v>
      </c>
      <c r="E312" s="9">
        <v>0</v>
      </c>
      <c r="F312" s="10" t="e">
        <f t="shared" si="12"/>
        <v>#DIV/0!</v>
      </c>
      <c r="G312" s="10" t="e">
        <f t="shared" si="13"/>
        <v>#DIV/0!</v>
      </c>
      <c r="H312" s="2">
        <f t="shared" si="14"/>
        <v>7</v>
      </c>
    </row>
    <row r="313" spans="1:8">
      <c r="A313" s="8">
        <v>2040612</v>
      </c>
      <c r="B313" s="180" t="s">
        <v>251</v>
      </c>
      <c r="C313" s="9">
        <v>14</v>
      </c>
      <c r="D313" s="9">
        <v>0</v>
      </c>
      <c r="E313" s="9">
        <v>62</v>
      </c>
      <c r="F313" s="10">
        <f t="shared" si="12"/>
        <v>442.85714285714289</v>
      </c>
      <c r="G313" s="10" t="e">
        <f t="shared" si="13"/>
        <v>#DIV/0!</v>
      </c>
      <c r="H313" s="2">
        <f t="shared" si="14"/>
        <v>7</v>
      </c>
    </row>
    <row r="314" spans="1:8">
      <c r="A314" s="8">
        <v>2040613</v>
      </c>
      <c r="B314" s="180" t="s">
        <v>107</v>
      </c>
      <c r="C314" s="9"/>
      <c r="D314" s="9">
        <v>0</v>
      </c>
      <c r="E314" s="9">
        <v>0</v>
      </c>
      <c r="F314" s="10" t="e">
        <f t="shared" si="12"/>
        <v>#DIV/0!</v>
      </c>
      <c r="G314" s="10" t="e">
        <f t="shared" si="13"/>
        <v>#DIV/0!</v>
      </c>
      <c r="H314" s="2">
        <f t="shared" si="14"/>
        <v>7</v>
      </c>
    </row>
    <row r="315" spans="1:8">
      <c r="A315" s="8">
        <v>2040650</v>
      </c>
      <c r="B315" s="180" t="s">
        <v>75</v>
      </c>
      <c r="C315" s="9"/>
      <c r="D315" s="9">
        <v>0</v>
      </c>
      <c r="E315" s="9">
        <v>0</v>
      </c>
      <c r="F315" s="10" t="e">
        <f t="shared" si="12"/>
        <v>#DIV/0!</v>
      </c>
      <c r="G315" s="10" t="e">
        <f t="shared" si="13"/>
        <v>#DIV/0!</v>
      </c>
      <c r="H315" s="2">
        <f t="shared" si="14"/>
        <v>7</v>
      </c>
    </row>
    <row r="316" spans="1:8">
      <c r="A316" s="8">
        <v>2040699</v>
      </c>
      <c r="B316" s="179" t="s">
        <v>252</v>
      </c>
      <c r="C316" s="9"/>
      <c r="D316" s="9">
        <v>290</v>
      </c>
      <c r="E316" s="9">
        <v>118</v>
      </c>
      <c r="F316" s="10" t="e">
        <f t="shared" si="12"/>
        <v>#DIV/0!</v>
      </c>
      <c r="G316" s="10">
        <f t="shared" si="13"/>
        <v>40.689655172413794</v>
      </c>
      <c r="H316" s="2">
        <f t="shared" si="14"/>
        <v>7</v>
      </c>
    </row>
    <row r="317" spans="1:8">
      <c r="A317" s="73">
        <v>20407</v>
      </c>
      <c r="B317" s="184" t="s">
        <v>253</v>
      </c>
      <c r="C317" s="10">
        <f>SUM(C318:C326)</f>
        <v>0</v>
      </c>
      <c r="D317" s="10">
        <f>SUM(D318:D326)</f>
        <v>0</v>
      </c>
      <c r="E317" s="10">
        <f>SUM(E318:E326)</f>
        <v>0</v>
      </c>
      <c r="F317" s="10" t="e">
        <f t="shared" si="12"/>
        <v>#DIV/0!</v>
      </c>
      <c r="G317" s="10" t="e">
        <f t="shared" si="13"/>
        <v>#DIV/0!</v>
      </c>
      <c r="H317" s="2">
        <f t="shared" si="14"/>
        <v>5</v>
      </c>
    </row>
    <row r="318" spans="1:8">
      <c r="A318" s="8">
        <v>2040701</v>
      </c>
      <c r="B318" s="179" t="s">
        <v>66</v>
      </c>
      <c r="C318" s="9"/>
      <c r="D318" s="9"/>
      <c r="E318" s="9">
        <v>0</v>
      </c>
      <c r="F318" s="10" t="e">
        <f t="shared" si="12"/>
        <v>#DIV/0!</v>
      </c>
      <c r="G318" s="10" t="e">
        <f t="shared" si="13"/>
        <v>#DIV/0!</v>
      </c>
      <c r="H318" s="2">
        <f t="shared" si="14"/>
        <v>7</v>
      </c>
    </row>
    <row r="319" spans="1:8">
      <c r="A319" s="8">
        <v>2040702</v>
      </c>
      <c r="B319" s="180" t="s">
        <v>67</v>
      </c>
      <c r="C319" s="9"/>
      <c r="D319" s="9"/>
      <c r="E319" s="9">
        <v>0</v>
      </c>
      <c r="F319" s="10" t="e">
        <f t="shared" si="12"/>
        <v>#DIV/0!</v>
      </c>
      <c r="G319" s="10" t="e">
        <f t="shared" si="13"/>
        <v>#DIV/0!</v>
      </c>
      <c r="H319" s="2">
        <f t="shared" si="14"/>
        <v>7</v>
      </c>
    </row>
    <row r="320" spans="1:8">
      <c r="A320" s="8">
        <v>2040703</v>
      </c>
      <c r="B320" s="180" t="s">
        <v>68</v>
      </c>
      <c r="C320" s="9"/>
      <c r="D320" s="9"/>
      <c r="E320" s="9">
        <v>0</v>
      </c>
      <c r="F320" s="10" t="e">
        <f t="shared" si="12"/>
        <v>#DIV/0!</v>
      </c>
      <c r="G320" s="10" t="e">
        <f t="shared" si="13"/>
        <v>#DIV/0!</v>
      </c>
      <c r="H320" s="2">
        <f t="shared" si="14"/>
        <v>7</v>
      </c>
    </row>
    <row r="321" spans="1:8">
      <c r="A321" s="8">
        <v>2040704</v>
      </c>
      <c r="B321" s="180" t="s">
        <v>254</v>
      </c>
      <c r="C321" s="9"/>
      <c r="D321" s="9"/>
      <c r="E321" s="9">
        <v>0</v>
      </c>
      <c r="F321" s="10" t="e">
        <f t="shared" si="12"/>
        <v>#DIV/0!</v>
      </c>
      <c r="G321" s="10" t="e">
        <f t="shared" si="13"/>
        <v>#DIV/0!</v>
      </c>
      <c r="H321" s="2">
        <f t="shared" si="14"/>
        <v>7</v>
      </c>
    </row>
    <row r="322" spans="1:8">
      <c r="A322" s="8">
        <v>2040705</v>
      </c>
      <c r="B322" s="181" t="s">
        <v>255</v>
      </c>
      <c r="C322" s="9"/>
      <c r="D322" s="9"/>
      <c r="E322" s="9">
        <v>0</v>
      </c>
      <c r="F322" s="10" t="e">
        <f t="shared" si="12"/>
        <v>#DIV/0!</v>
      </c>
      <c r="G322" s="10" t="e">
        <f t="shared" si="13"/>
        <v>#DIV/0!</v>
      </c>
      <c r="H322" s="2">
        <f t="shared" si="14"/>
        <v>7</v>
      </c>
    </row>
    <row r="323" spans="1:8">
      <c r="A323" s="8">
        <v>2040706</v>
      </c>
      <c r="B323" s="179" t="s">
        <v>256</v>
      </c>
      <c r="C323" s="9"/>
      <c r="D323" s="9"/>
      <c r="E323" s="9">
        <v>0</v>
      </c>
      <c r="F323" s="10" t="e">
        <f t="shared" si="12"/>
        <v>#DIV/0!</v>
      </c>
      <c r="G323" s="10" t="e">
        <f t="shared" si="13"/>
        <v>#DIV/0!</v>
      </c>
      <c r="H323" s="2">
        <f t="shared" si="14"/>
        <v>7</v>
      </c>
    </row>
    <row r="324" spans="1:8">
      <c r="A324" s="8">
        <v>2040707</v>
      </c>
      <c r="B324" s="179" t="s">
        <v>107</v>
      </c>
      <c r="C324" s="9"/>
      <c r="D324" s="9"/>
      <c r="E324" s="9">
        <v>0</v>
      </c>
      <c r="F324" s="10" t="e">
        <f t="shared" si="12"/>
        <v>#DIV/0!</v>
      </c>
      <c r="G324" s="10" t="e">
        <f t="shared" si="13"/>
        <v>#DIV/0!</v>
      </c>
      <c r="H324" s="2">
        <f t="shared" si="14"/>
        <v>7</v>
      </c>
    </row>
    <row r="325" spans="1:8">
      <c r="A325" s="8">
        <v>2040750</v>
      </c>
      <c r="B325" s="179" t="s">
        <v>75</v>
      </c>
      <c r="C325" s="9"/>
      <c r="D325" s="9"/>
      <c r="E325" s="9">
        <v>0</v>
      </c>
      <c r="F325" s="10" t="e">
        <f t="shared" si="12"/>
        <v>#DIV/0!</v>
      </c>
      <c r="G325" s="10" t="e">
        <f t="shared" si="13"/>
        <v>#DIV/0!</v>
      </c>
      <c r="H325" s="2">
        <f t="shared" si="14"/>
        <v>7</v>
      </c>
    </row>
    <row r="326" spans="1:8">
      <c r="A326" s="8">
        <v>2040799</v>
      </c>
      <c r="B326" s="179" t="s">
        <v>257</v>
      </c>
      <c r="C326" s="9"/>
      <c r="D326" s="9"/>
      <c r="E326" s="9">
        <v>0</v>
      </c>
      <c r="F326" s="10" t="e">
        <f t="shared" si="12"/>
        <v>#DIV/0!</v>
      </c>
      <c r="G326" s="10" t="e">
        <f t="shared" si="13"/>
        <v>#DIV/0!</v>
      </c>
      <c r="H326" s="2">
        <f t="shared" si="14"/>
        <v>7</v>
      </c>
    </row>
    <row r="327" spans="1:8">
      <c r="A327" s="73">
        <v>20408</v>
      </c>
      <c r="B327" s="183" t="s">
        <v>258</v>
      </c>
      <c r="C327" s="10">
        <f>SUM(C328:C336)</f>
        <v>0</v>
      </c>
      <c r="D327" s="10">
        <f>SUM(D328:D336)</f>
        <v>0</v>
      </c>
      <c r="E327" s="10">
        <f>SUM(E328:E336)</f>
        <v>0</v>
      </c>
      <c r="F327" s="10" t="e">
        <f t="shared" ref="F327:F390" si="15">E327/C327*100</f>
        <v>#DIV/0!</v>
      </c>
      <c r="G327" s="10" t="e">
        <f t="shared" ref="G327:G390" si="16">E327/D327*100</f>
        <v>#DIV/0!</v>
      </c>
      <c r="H327" s="2">
        <f t="shared" ref="H327:H390" si="17">LEN(A327)</f>
        <v>5</v>
      </c>
    </row>
    <row r="328" spans="1:8">
      <c r="A328" s="8">
        <v>2040801</v>
      </c>
      <c r="B328" s="180" t="s">
        <v>66</v>
      </c>
      <c r="C328" s="9"/>
      <c r="D328" s="9"/>
      <c r="E328" s="9">
        <v>0</v>
      </c>
      <c r="F328" s="10" t="e">
        <f t="shared" si="15"/>
        <v>#DIV/0!</v>
      </c>
      <c r="G328" s="10" t="e">
        <f t="shared" si="16"/>
        <v>#DIV/0!</v>
      </c>
      <c r="H328" s="2">
        <f t="shared" si="17"/>
        <v>7</v>
      </c>
    </row>
    <row r="329" spans="1:8">
      <c r="A329" s="8">
        <v>2040802</v>
      </c>
      <c r="B329" s="180" t="s">
        <v>67</v>
      </c>
      <c r="C329" s="9"/>
      <c r="D329" s="9"/>
      <c r="E329" s="9">
        <v>0</v>
      </c>
      <c r="F329" s="10" t="e">
        <f t="shared" si="15"/>
        <v>#DIV/0!</v>
      </c>
      <c r="G329" s="10" t="e">
        <f t="shared" si="16"/>
        <v>#DIV/0!</v>
      </c>
      <c r="H329" s="2">
        <f t="shared" si="17"/>
        <v>7</v>
      </c>
    </row>
    <row r="330" spans="1:8">
      <c r="A330" s="8">
        <v>2040803</v>
      </c>
      <c r="B330" s="179" t="s">
        <v>68</v>
      </c>
      <c r="C330" s="9"/>
      <c r="D330" s="9"/>
      <c r="E330" s="9">
        <v>0</v>
      </c>
      <c r="F330" s="10" t="e">
        <f t="shared" si="15"/>
        <v>#DIV/0!</v>
      </c>
      <c r="G330" s="10" t="e">
        <f t="shared" si="16"/>
        <v>#DIV/0!</v>
      </c>
      <c r="H330" s="2">
        <f t="shared" si="17"/>
        <v>7</v>
      </c>
    </row>
    <row r="331" spans="1:8">
      <c r="A331" s="8">
        <v>2040804</v>
      </c>
      <c r="B331" s="179" t="s">
        <v>259</v>
      </c>
      <c r="C331" s="9"/>
      <c r="D331" s="9"/>
      <c r="E331" s="9">
        <v>0</v>
      </c>
      <c r="F331" s="10" t="e">
        <f t="shared" si="15"/>
        <v>#DIV/0!</v>
      </c>
      <c r="G331" s="10" t="e">
        <f t="shared" si="16"/>
        <v>#DIV/0!</v>
      </c>
      <c r="H331" s="2">
        <f t="shared" si="17"/>
        <v>7</v>
      </c>
    </row>
    <row r="332" spans="1:8">
      <c r="A332" s="8">
        <v>2040805</v>
      </c>
      <c r="B332" s="179" t="s">
        <v>260</v>
      </c>
      <c r="C332" s="9"/>
      <c r="D332" s="9"/>
      <c r="E332" s="9">
        <v>0</v>
      </c>
      <c r="F332" s="10" t="e">
        <f t="shared" si="15"/>
        <v>#DIV/0!</v>
      </c>
      <c r="G332" s="10" t="e">
        <f t="shared" si="16"/>
        <v>#DIV/0!</v>
      </c>
      <c r="H332" s="2">
        <f t="shared" si="17"/>
        <v>7</v>
      </c>
    </row>
    <row r="333" spans="1:8">
      <c r="A333" s="8">
        <v>2040806</v>
      </c>
      <c r="B333" s="180" t="s">
        <v>261</v>
      </c>
      <c r="C333" s="9"/>
      <c r="D333" s="9"/>
      <c r="E333" s="9">
        <v>0</v>
      </c>
      <c r="F333" s="10" t="e">
        <f t="shared" si="15"/>
        <v>#DIV/0!</v>
      </c>
      <c r="G333" s="10" t="e">
        <f t="shared" si="16"/>
        <v>#DIV/0!</v>
      </c>
      <c r="H333" s="2">
        <f t="shared" si="17"/>
        <v>7</v>
      </c>
    </row>
    <row r="334" spans="1:8">
      <c r="A334" s="8">
        <v>2040807</v>
      </c>
      <c r="B334" s="180" t="s">
        <v>107</v>
      </c>
      <c r="C334" s="9"/>
      <c r="D334" s="9"/>
      <c r="E334" s="9">
        <v>0</v>
      </c>
      <c r="F334" s="10" t="e">
        <f t="shared" si="15"/>
        <v>#DIV/0!</v>
      </c>
      <c r="G334" s="10" t="e">
        <f t="shared" si="16"/>
        <v>#DIV/0!</v>
      </c>
      <c r="H334" s="2">
        <f t="shared" si="17"/>
        <v>7</v>
      </c>
    </row>
    <row r="335" spans="1:8">
      <c r="A335" s="8">
        <v>2040850</v>
      </c>
      <c r="B335" s="180" t="s">
        <v>75</v>
      </c>
      <c r="C335" s="9"/>
      <c r="D335" s="9"/>
      <c r="E335" s="9">
        <v>0</v>
      </c>
      <c r="F335" s="10" t="e">
        <f t="shared" si="15"/>
        <v>#DIV/0!</v>
      </c>
      <c r="G335" s="10" t="e">
        <f t="shared" si="16"/>
        <v>#DIV/0!</v>
      </c>
      <c r="H335" s="2">
        <f t="shared" si="17"/>
        <v>7</v>
      </c>
    </row>
    <row r="336" spans="1:8">
      <c r="A336" s="8">
        <v>2040899</v>
      </c>
      <c r="B336" s="180" t="s">
        <v>262</v>
      </c>
      <c r="C336" s="9"/>
      <c r="D336" s="9"/>
      <c r="E336" s="9">
        <v>0</v>
      </c>
      <c r="F336" s="10" t="e">
        <f t="shared" si="15"/>
        <v>#DIV/0!</v>
      </c>
      <c r="G336" s="10" t="e">
        <f t="shared" si="16"/>
        <v>#DIV/0!</v>
      </c>
      <c r="H336" s="2">
        <f t="shared" si="17"/>
        <v>7</v>
      </c>
    </row>
    <row r="337" spans="1:8">
      <c r="A337" s="73">
        <v>20409</v>
      </c>
      <c r="B337" s="177" t="s">
        <v>263</v>
      </c>
      <c r="C337" s="10">
        <f>SUM(C338:C344)</f>
        <v>0</v>
      </c>
      <c r="D337" s="10">
        <f>SUM(D338:D344)</f>
        <v>0</v>
      </c>
      <c r="E337" s="10">
        <f>SUM(E338:E344)</f>
        <v>0</v>
      </c>
      <c r="F337" s="10" t="e">
        <f t="shared" si="15"/>
        <v>#DIV/0!</v>
      </c>
      <c r="G337" s="10" t="e">
        <f t="shared" si="16"/>
        <v>#DIV/0!</v>
      </c>
      <c r="H337" s="2">
        <f t="shared" si="17"/>
        <v>5</v>
      </c>
    </row>
    <row r="338" spans="1:8">
      <c r="A338" s="8">
        <v>2040901</v>
      </c>
      <c r="B338" s="179" t="s">
        <v>66</v>
      </c>
      <c r="C338" s="9"/>
      <c r="D338" s="9"/>
      <c r="E338" s="9">
        <v>0</v>
      </c>
      <c r="F338" s="10" t="e">
        <f t="shared" si="15"/>
        <v>#DIV/0!</v>
      </c>
      <c r="G338" s="10" t="e">
        <f t="shared" si="16"/>
        <v>#DIV/0!</v>
      </c>
      <c r="H338" s="2">
        <f t="shared" si="17"/>
        <v>7</v>
      </c>
    </row>
    <row r="339" spans="1:8">
      <c r="A339" s="8">
        <v>2040902</v>
      </c>
      <c r="B339" s="179" t="s">
        <v>67</v>
      </c>
      <c r="C339" s="9"/>
      <c r="D339" s="9"/>
      <c r="E339" s="9">
        <v>0</v>
      </c>
      <c r="F339" s="10" t="e">
        <f t="shared" si="15"/>
        <v>#DIV/0!</v>
      </c>
      <c r="G339" s="10" t="e">
        <f t="shared" si="16"/>
        <v>#DIV/0!</v>
      </c>
      <c r="H339" s="2">
        <f t="shared" si="17"/>
        <v>7</v>
      </c>
    </row>
    <row r="340" spans="1:8">
      <c r="A340" s="8">
        <v>2040903</v>
      </c>
      <c r="B340" s="182" t="s">
        <v>68</v>
      </c>
      <c r="C340" s="9"/>
      <c r="D340" s="9"/>
      <c r="E340" s="9">
        <v>0</v>
      </c>
      <c r="F340" s="10" t="e">
        <f t="shared" si="15"/>
        <v>#DIV/0!</v>
      </c>
      <c r="G340" s="10" t="e">
        <f t="shared" si="16"/>
        <v>#DIV/0!</v>
      </c>
      <c r="H340" s="2">
        <f t="shared" si="17"/>
        <v>7</v>
      </c>
    </row>
    <row r="341" spans="1:8">
      <c r="A341" s="8">
        <v>2040904</v>
      </c>
      <c r="B341" s="185" t="s">
        <v>264</v>
      </c>
      <c r="C341" s="9"/>
      <c r="D341" s="9"/>
      <c r="E341" s="9">
        <v>0</v>
      </c>
      <c r="F341" s="10" t="e">
        <f t="shared" si="15"/>
        <v>#DIV/0!</v>
      </c>
      <c r="G341" s="10" t="e">
        <f t="shared" si="16"/>
        <v>#DIV/0!</v>
      </c>
      <c r="H341" s="2">
        <f t="shared" si="17"/>
        <v>7</v>
      </c>
    </row>
    <row r="342" spans="1:8">
      <c r="A342" s="8">
        <v>2040905</v>
      </c>
      <c r="B342" s="180" t="s">
        <v>265</v>
      </c>
      <c r="C342" s="9"/>
      <c r="D342" s="9"/>
      <c r="E342" s="9">
        <v>0</v>
      </c>
      <c r="F342" s="10" t="e">
        <f t="shared" si="15"/>
        <v>#DIV/0!</v>
      </c>
      <c r="G342" s="10" t="e">
        <f t="shared" si="16"/>
        <v>#DIV/0!</v>
      </c>
      <c r="H342" s="2">
        <f t="shared" si="17"/>
        <v>7</v>
      </c>
    </row>
    <row r="343" spans="1:8">
      <c r="A343" s="8">
        <v>2040950</v>
      </c>
      <c r="B343" s="180" t="s">
        <v>75</v>
      </c>
      <c r="C343" s="9"/>
      <c r="D343" s="9"/>
      <c r="E343" s="9">
        <v>0</v>
      </c>
      <c r="F343" s="10" t="e">
        <f t="shared" si="15"/>
        <v>#DIV/0!</v>
      </c>
      <c r="G343" s="10" t="e">
        <f t="shared" si="16"/>
        <v>#DIV/0!</v>
      </c>
      <c r="H343" s="2">
        <f t="shared" si="17"/>
        <v>7</v>
      </c>
    </row>
    <row r="344" spans="1:8">
      <c r="A344" s="8">
        <v>2040999</v>
      </c>
      <c r="B344" s="179" t="s">
        <v>266</v>
      </c>
      <c r="C344" s="9"/>
      <c r="D344" s="9"/>
      <c r="E344" s="9">
        <v>0</v>
      </c>
      <c r="F344" s="10" t="e">
        <f t="shared" si="15"/>
        <v>#DIV/0!</v>
      </c>
      <c r="G344" s="10" t="e">
        <f t="shared" si="16"/>
        <v>#DIV/0!</v>
      </c>
      <c r="H344" s="2">
        <f t="shared" si="17"/>
        <v>7</v>
      </c>
    </row>
    <row r="345" spans="1:8">
      <c r="A345" s="73">
        <v>20410</v>
      </c>
      <c r="B345" s="178" t="s">
        <v>267</v>
      </c>
      <c r="C345" s="10">
        <f>SUM(C346:C350)</f>
        <v>0</v>
      </c>
      <c r="D345" s="10">
        <f>SUM(D346:D350)</f>
        <v>0</v>
      </c>
      <c r="E345" s="10">
        <f>SUM(E346:E350)</f>
        <v>0</v>
      </c>
      <c r="F345" s="10" t="e">
        <f t="shared" si="15"/>
        <v>#DIV/0!</v>
      </c>
      <c r="G345" s="10" t="e">
        <f t="shared" si="16"/>
        <v>#DIV/0!</v>
      </c>
      <c r="H345" s="2">
        <f t="shared" si="17"/>
        <v>5</v>
      </c>
    </row>
    <row r="346" spans="1:8">
      <c r="A346" s="8">
        <v>2041001</v>
      </c>
      <c r="B346" s="179" t="s">
        <v>66</v>
      </c>
      <c r="C346" s="9"/>
      <c r="D346" s="9"/>
      <c r="E346" s="9">
        <v>0</v>
      </c>
      <c r="F346" s="10" t="e">
        <f t="shared" si="15"/>
        <v>#DIV/0!</v>
      </c>
      <c r="G346" s="10" t="e">
        <f t="shared" si="16"/>
        <v>#DIV/0!</v>
      </c>
      <c r="H346" s="2">
        <f t="shared" si="17"/>
        <v>7</v>
      </c>
    </row>
    <row r="347" spans="1:8">
      <c r="A347" s="8">
        <v>2041002</v>
      </c>
      <c r="B347" s="180" t="s">
        <v>67</v>
      </c>
      <c r="C347" s="9"/>
      <c r="D347" s="9"/>
      <c r="E347" s="9">
        <v>0</v>
      </c>
      <c r="F347" s="10" t="e">
        <f t="shared" si="15"/>
        <v>#DIV/0!</v>
      </c>
      <c r="G347" s="10" t="e">
        <f t="shared" si="16"/>
        <v>#DIV/0!</v>
      </c>
      <c r="H347" s="2">
        <f t="shared" si="17"/>
        <v>7</v>
      </c>
    </row>
    <row r="348" spans="1:8">
      <c r="A348" s="8">
        <v>2041006</v>
      </c>
      <c r="B348" s="179" t="s">
        <v>107</v>
      </c>
      <c r="C348" s="9"/>
      <c r="D348" s="9"/>
      <c r="E348" s="9">
        <v>0</v>
      </c>
      <c r="F348" s="10" t="e">
        <f t="shared" si="15"/>
        <v>#DIV/0!</v>
      </c>
      <c r="G348" s="10" t="e">
        <f t="shared" si="16"/>
        <v>#DIV/0!</v>
      </c>
      <c r="H348" s="2">
        <f t="shared" si="17"/>
        <v>7</v>
      </c>
    </row>
    <row r="349" spans="1:8">
      <c r="A349" s="8">
        <v>2041007</v>
      </c>
      <c r="B349" s="180" t="s">
        <v>268</v>
      </c>
      <c r="C349" s="9"/>
      <c r="D349" s="9"/>
      <c r="E349" s="9">
        <v>0</v>
      </c>
      <c r="F349" s="10" t="e">
        <f t="shared" si="15"/>
        <v>#DIV/0!</v>
      </c>
      <c r="G349" s="10" t="e">
        <f t="shared" si="16"/>
        <v>#DIV/0!</v>
      </c>
      <c r="H349" s="2">
        <f t="shared" si="17"/>
        <v>7</v>
      </c>
    </row>
    <row r="350" spans="1:8">
      <c r="A350" s="8">
        <v>2041099</v>
      </c>
      <c r="B350" s="179" t="s">
        <v>269</v>
      </c>
      <c r="C350" s="9"/>
      <c r="D350" s="9"/>
      <c r="E350" s="9">
        <v>0</v>
      </c>
      <c r="F350" s="10" t="e">
        <f t="shared" si="15"/>
        <v>#DIV/0!</v>
      </c>
      <c r="G350" s="10" t="e">
        <f t="shared" si="16"/>
        <v>#DIV/0!</v>
      </c>
      <c r="H350" s="2">
        <f t="shared" si="17"/>
        <v>7</v>
      </c>
    </row>
    <row r="351" spans="1:8">
      <c r="A351" s="73">
        <v>20499</v>
      </c>
      <c r="B351" s="178" t="s">
        <v>270</v>
      </c>
      <c r="C351" s="10">
        <f>SUM(C352:C353)</f>
        <v>0</v>
      </c>
      <c r="D351" s="10">
        <f>SUM(D352:D353)</f>
        <v>50</v>
      </c>
      <c r="E351" s="10">
        <f>SUM(E352:E353)</f>
        <v>17</v>
      </c>
      <c r="F351" s="10" t="e">
        <f t="shared" si="15"/>
        <v>#DIV/0!</v>
      </c>
      <c r="G351" s="10">
        <f t="shared" si="16"/>
        <v>34</v>
      </c>
      <c r="H351" s="2">
        <f t="shared" si="17"/>
        <v>5</v>
      </c>
    </row>
    <row r="352" spans="1:8">
      <c r="A352" s="8">
        <v>2049902</v>
      </c>
      <c r="B352" s="179" t="s">
        <v>271</v>
      </c>
      <c r="C352" s="9"/>
      <c r="D352" s="9">
        <v>40</v>
      </c>
      <c r="E352" s="9">
        <v>0</v>
      </c>
      <c r="F352" s="10" t="e">
        <f t="shared" si="15"/>
        <v>#DIV/0!</v>
      </c>
      <c r="G352" s="10">
        <f t="shared" si="16"/>
        <v>0</v>
      </c>
      <c r="H352" s="2">
        <f t="shared" si="17"/>
        <v>7</v>
      </c>
    </row>
    <row r="353" spans="1:8">
      <c r="A353" s="8">
        <v>2049999</v>
      </c>
      <c r="B353" s="179" t="s">
        <v>272</v>
      </c>
      <c r="C353" s="9"/>
      <c r="D353" s="9">
        <v>10</v>
      </c>
      <c r="E353" s="9">
        <v>17</v>
      </c>
      <c r="F353" s="10" t="e">
        <f t="shared" si="15"/>
        <v>#DIV/0!</v>
      </c>
      <c r="G353" s="10">
        <f t="shared" si="16"/>
        <v>170</v>
      </c>
      <c r="H353" s="2">
        <f t="shared" si="17"/>
        <v>7</v>
      </c>
    </row>
    <row r="354" spans="1:8">
      <c r="A354" s="73">
        <v>205</v>
      </c>
      <c r="B354" s="177" t="s">
        <v>273</v>
      </c>
      <c r="C354" s="10">
        <f>C355+C360+C367+C373+C379+C383+C387+C391+C397+C404</f>
        <v>63716</v>
      </c>
      <c r="D354" s="10">
        <f>D355+D360+D367+D373+D379+D383+D387+D391+D397+D404</f>
        <v>84278</v>
      </c>
      <c r="E354" s="10">
        <f>E355+E360+E367+E373+E379+E383+E387+E391+E397+E404</f>
        <v>107796</v>
      </c>
      <c r="F354" s="10">
        <f t="shared" si="15"/>
        <v>169.18199510327076</v>
      </c>
      <c r="G354" s="10">
        <f t="shared" si="16"/>
        <v>127.90526590569307</v>
      </c>
      <c r="H354" s="2">
        <f t="shared" si="17"/>
        <v>3</v>
      </c>
    </row>
    <row r="355" spans="1:8">
      <c r="A355" s="73">
        <v>20501</v>
      </c>
      <c r="B355" s="183" t="s">
        <v>274</v>
      </c>
      <c r="C355" s="10">
        <f>SUM(C356:C359)</f>
        <v>0</v>
      </c>
      <c r="D355" s="10">
        <f>SUM(D356:D359)</f>
        <v>1873</v>
      </c>
      <c r="E355" s="10">
        <f>SUM(E356:E359)</f>
        <v>4015</v>
      </c>
      <c r="F355" s="10" t="e">
        <f t="shared" si="15"/>
        <v>#DIV/0!</v>
      </c>
      <c r="G355" s="10">
        <f t="shared" si="16"/>
        <v>214.3619861185264</v>
      </c>
      <c r="H355" s="2">
        <f t="shared" si="17"/>
        <v>5</v>
      </c>
    </row>
    <row r="356" spans="1:8">
      <c r="A356" s="8">
        <v>2050101</v>
      </c>
      <c r="B356" s="179" t="s">
        <v>66</v>
      </c>
      <c r="C356" s="9"/>
      <c r="D356" s="9">
        <v>883</v>
      </c>
      <c r="E356" s="9">
        <v>937</v>
      </c>
      <c r="F356" s="10" t="e">
        <f t="shared" si="15"/>
        <v>#DIV/0!</v>
      </c>
      <c r="G356" s="10">
        <f t="shared" si="16"/>
        <v>106.11551528878822</v>
      </c>
      <c r="H356" s="2">
        <f t="shared" si="17"/>
        <v>7</v>
      </c>
    </row>
    <row r="357" spans="1:8">
      <c r="A357" s="8">
        <v>2050102</v>
      </c>
      <c r="B357" s="179" t="s">
        <v>67</v>
      </c>
      <c r="C357" s="9"/>
      <c r="D357" s="9">
        <v>0</v>
      </c>
      <c r="E357" s="9">
        <v>0</v>
      </c>
      <c r="F357" s="10" t="e">
        <f t="shared" si="15"/>
        <v>#DIV/0!</v>
      </c>
      <c r="G357" s="10" t="e">
        <f t="shared" si="16"/>
        <v>#DIV/0!</v>
      </c>
      <c r="H357" s="2">
        <f t="shared" si="17"/>
        <v>7</v>
      </c>
    </row>
    <row r="358" spans="1:8">
      <c r="A358" s="8">
        <v>2050103</v>
      </c>
      <c r="B358" s="179" t="s">
        <v>68</v>
      </c>
      <c r="C358" s="9"/>
      <c r="D358" s="9">
        <v>0</v>
      </c>
      <c r="E358" s="9">
        <v>0</v>
      </c>
      <c r="F358" s="10" t="e">
        <f t="shared" si="15"/>
        <v>#DIV/0!</v>
      </c>
      <c r="G358" s="10" t="e">
        <f t="shared" si="16"/>
        <v>#DIV/0!</v>
      </c>
      <c r="H358" s="2">
        <f t="shared" si="17"/>
        <v>7</v>
      </c>
    </row>
    <row r="359" spans="1:8">
      <c r="A359" s="8">
        <v>2050199</v>
      </c>
      <c r="B359" s="185" t="s">
        <v>275</v>
      </c>
      <c r="C359" s="9"/>
      <c r="D359" s="9">
        <v>990</v>
      </c>
      <c r="E359" s="9">
        <v>3078</v>
      </c>
      <c r="F359" s="10" t="e">
        <f t="shared" si="15"/>
        <v>#DIV/0!</v>
      </c>
      <c r="G359" s="10">
        <f t="shared" si="16"/>
        <v>310.90909090909088</v>
      </c>
      <c r="H359" s="2">
        <f t="shared" si="17"/>
        <v>7</v>
      </c>
    </row>
    <row r="360" spans="1:8">
      <c r="A360" s="73">
        <v>20502</v>
      </c>
      <c r="B360" s="178" t="s">
        <v>276</v>
      </c>
      <c r="C360" s="10">
        <f>SUM(C361:C366)</f>
        <v>58902</v>
      </c>
      <c r="D360" s="10">
        <f>SUM(D361:D366)</f>
        <v>75705</v>
      </c>
      <c r="E360" s="10">
        <f>SUM(E361:E366)</f>
        <v>96152</v>
      </c>
      <c r="F360" s="10">
        <f t="shared" si="15"/>
        <v>163.24063699025498</v>
      </c>
      <c r="G360" s="10">
        <f t="shared" si="16"/>
        <v>127.00878409616274</v>
      </c>
      <c r="H360" s="2">
        <f t="shared" si="17"/>
        <v>5</v>
      </c>
    </row>
    <row r="361" spans="1:8">
      <c r="A361" s="8">
        <v>2050201</v>
      </c>
      <c r="B361" s="179" t="s">
        <v>277</v>
      </c>
      <c r="C361" s="9">
        <v>6750</v>
      </c>
      <c r="D361" s="9">
        <v>7690</v>
      </c>
      <c r="E361" s="9">
        <v>6308</v>
      </c>
      <c r="F361" s="10">
        <f t="shared" si="15"/>
        <v>93.451851851851856</v>
      </c>
      <c r="G361" s="10">
        <f t="shared" si="16"/>
        <v>82.028608582574776</v>
      </c>
      <c r="H361" s="2">
        <f t="shared" si="17"/>
        <v>7</v>
      </c>
    </row>
    <row r="362" spans="1:8">
      <c r="A362" s="8">
        <v>2050202</v>
      </c>
      <c r="B362" s="179" t="s">
        <v>278</v>
      </c>
      <c r="C362" s="9">
        <v>32920</v>
      </c>
      <c r="D362" s="9">
        <v>38913</v>
      </c>
      <c r="E362" s="9">
        <v>18640</v>
      </c>
      <c r="F362" s="10">
        <f t="shared" si="15"/>
        <v>56.622114216281894</v>
      </c>
      <c r="G362" s="10">
        <f t="shared" si="16"/>
        <v>47.901729499139108</v>
      </c>
      <c r="H362" s="2">
        <f t="shared" si="17"/>
        <v>7</v>
      </c>
    </row>
    <row r="363" spans="1:8">
      <c r="A363" s="8">
        <v>2050203</v>
      </c>
      <c r="B363" s="180" t="s">
        <v>279</v>
      </c>
      <c r="C363" s="9">
        <v>11830</v>
      </c>
      <c r="D363" s="9">
        <v>11761</v>
      </c>
      <c r="E363" s="9">
        <v>12326</v>
      </c>
      <c r="F363" s="10">
        <f t="shared" si="15"/>
        <v>104.1927303465765</v>
      </c>
      <c r="G363" s="10">
        <f t="shared" si="16"/>
        <v>104.80401326417821</v>
      </c>
      <c r="H363" s="2">
        <f t="shared" si="17"/>
        <v>7</v>
      </c>
    </row>
    <row r="364" spans="1:8">
      <c r="A364" s="8">
        <v>2050204</v>
      </c>
      <c r="B364" s="180" t="s">
        <v>280</v>
      </c>
      <c r="C364" s="9">
        <v>4103</v>
      </c>
      <c r="D364" s="9">
        <v>5272</v>
      </c>
      <c r="E364" s="9">
        <v>5267</v>
      </c>
      <c r="F364" s="10">
        <f t="shared" si="15"/>
        <v>128.36948574213989</v>
      </c>
      <c r="G364" s="10">
        <f t="shared" si="16"/>
        <v>99.905159332321702</v>
      </c>
      <c r="H364" s="2">
        <f t="shared" si="17"/>
        <v>7</v>
      </c>
    </row>
    <row r="365" spans="1:8">
      <c r="A365" s="8">
        <v>2050205</v>
      </c>
      <c r="B365" s="180" t="s">
        <v>281</v>
      </c>
      <c r="C365" s="9"/>
      <c r="D365" s="9">
        <v>2</v>
      </c>
      <c r="E365" s="9">
        <v>0</v>
      </c>
      <c r="F365" s="10" t="e">
        <f t="shared" si="15"/>
        <v>#DIV/0!</v>
      </c>
      <c r="G365" s="10">
        <f t="shared" si="16"/>
        <v>0</v>
      </c>
      <c r="H365" s="2">
        <f t="shared" si="17"/>
        <v>7</v>
      </c>
    </row>
    <row r="366" spans="1:8">
      <c r="A366" s="8">
        <v>2050299</v>
      </c>
      <c r="B366" s="179" t="s">
        <v>282</v>
      </c>
      <c r="C366" s="9">
        <v>3299</v>
      </c>
      <c r="D366" s="9">
        <v>12067</v>
      </c>
      <c r="E366" s="188">
        <f>58183-3503-585-484</f>
        <v>53611</v>
      </c>
      <c r="F366" s="10">
        <f t="shared" si="15"/>
        <v>1625.0682024856014</v>
      </c>
      <c r="G366" s="10">
        <f t="shared" si="16"/>
        <v>444.27778238170214</v>
      </c>
      <c r="H366" s="2">
        <f t="shared" si="17"/>
        <v>7</v>
      </c>
    </row>
    <row r="367" spans="1:8">
      <c r="A367" s="73">
        <v>20503</v>
      </c>
      <c r="B367" s="178" t="s">
        <v>283</v>
      </c>
      <c r="C367" s="10">
        <f>SUM(C368:C372)</f>
        <v>4464</v>
      </c>
      <c r="D367" s="10">
        <f>SUM(D368:D372)</f>
        <v>5717</v>
      </c>
      <c r="E367" s="10">
        <f>SUM(E368:E372)</f>
        <v>5656</v>
      </c>
      <c r="F367" s="10">
        <f t="shared" si="15"/>
        <v>126.70250896057347</v>
      </c>
      <c r="G367" s="10">
        <f t="shared" si="16"/>
        <v>98.933006821759662</v>
      </c>
      <c r="H367" s="2">
        <f t="shared" si="17"/>
        <v>5</v>
      </c>
    </row>
    <row r="368" spans="1:8">
      <c r="A368" s="8">
        <v>2050301</v>
      </c>
      <c r="B368" s="179" t="s">
        <v>284</v>
      </c>
      <c r="C368" s="9">
        <v>646</v>
      </c>
      <c r="D368" s="9">
        <v>637</v>
      </c>
      <c r="E368" s="9">
        <v>974</v>
      </c>
      <c r="F368" s="10">
        <f t="shared" si="15"/>
        <v>150.77399380804954</v>
      </c>
      <c r="G368" s="10">
        <f t="shared" si="16"/>
        <v>152.90423861852435</v>
      </c>
      <c r="H368" s="2">
        <f t="shared" si="17"/>
        <v>7</v>
      </c>
    </row>
    <row r="369" spans="1:8">
      <c r="A369" s="8">
        <v>2050302</v>
      </c>
      <c r="B369" s="179" t="s">
        <v>285</v>
      </c>
      <c r="C369" s="9">
        <v>3818</v>
      </c>
      <c r="D369" s="9">
        <v>3605</v>
      </c>
      <c r="E369" s="9">
        <v>3868</v>
      </c>
      <c r="F369" s="10">
        <f t="shared" si="15"/>
        <v>101.30958617077003</v>
      </c>
      <c r="G369" s="10">
        <f t="shared" si="16"/>
        <v>107.29542302357838</v>
      </c>
      <c r="H369" s="2">
        <f t="shared" si="17"/>
        <v>7</v>
      </c>
    </row>
    <row r="370" spans="1:8">
      <c r="A370" s="8">
        <v>2050303</v>
      </c>
      <c r="B370" s="179" t="s">
        <v>286</v>
      </c>
      <c r="C370" s="9"/>
      <c r="D370" s="9">
        <v>0</v>
      </c>
      <c r="E370" s="9">
        <v>0</v>
      </c>
      <c r="F370" s="10" t="e">
        <f t="shared" si="15"/>
        <v>#DIV/0!</v>
      </c>
      <c r="G370" s="10" t="e">
        <f t="shared" si="16"/>
        <v>#DIV/0!</v>
      </c>
      <c r="H370" s="2">
        <f t="shared" si="17"/>
        <v>7</v>
      </c>
    </row>
    <row r="371" spans="1:8">
      <c r="A371" s="8">
        <v>2050305</v>
      </c>
      <c r="B371" s="180" t="s">
        <v>287</v>
      </c>
      <c r="C371" s="9"/>
      <c r="D371" s="9">
        <v>0</v>
      </c>
      <c r="E371" s="9">
        <v>0</v>
      </c>
      <c r="F371" s="10" t="e">
        <f t="shared" si="15"/>
        <v>#DIV/0!</v>
      </c>
      <c r="G371" s="10" t="e">
        <f t="shared" si="16"/>
        <v>#DIV/0!</v>
      </c>
      <c r="H371" s="2">
        <f t="shared" si="17"/>
        <v>7</v>
      </c>
    </row>
    <row r="372" spans="1:8">
      <c r="A372" s="8">
        <v>2050399</v>
      </c>
      <c r="B372" s="180" t="s">
        <v>288</v>
      </c>
      <c r="C372" s="9"/>
      <c r="D372" s="9">
        <v>1475</v>
      </c>
      <c r="E372" s="9">
        <v>814</v>
      </c>
      <c r="F372" s="10" t="e">
        <f t="shared" si="15"/>
        <v>#DIV/0!</v>
      </c>
      <c r="G372" s="10">
        <f t="shared" si="16"/>
        <v>55.186440677966097</v>
      </c>
      <c r="H372" s="2">
        <f t="shared" si="17"/>
        <v>7</v>
      </c>
    </row>
    <row r="373" spans="1:8">
      <c r="A373" s="73">
        <v>20504</v>
      </c>
      <c r="B373" s="177" t="s">
        <v>289</v>
      </c>
      <c r="C373" s="10">
        <f>SUM(C374:C378)</f>
        <v>0</v>
      </c>
      <c r="D373" s="10">
        <f>SUM(D374:D378)</f>
        <v>0</v>
      </c>
      <c r="E373" s="10">
        <f>SUM(E374:E378)</f>
        <v>0</v>
      </c>
      <c r="F373" s="10" t="e">
        <f t="shared" si="15"/>
        <v>#DIV/0!</v>
      </c>
      <c r="G373" s="10" t="e">
        <f t="shared" si="16"/>
        <v>#DIV/0!</v>
      </c>
      <c r="H373" s="2">
        <f t="shared" si="17"/>
        <v>5</v>
      </c>
    </row>
    <row r="374" spans="1:8">
      <c r="A374" s="8">
        <v>2050401</v>
      </c>
      <c r="B374" s="179" t="s">
        <v>290</v>
      </c>
      <c r="C374" s="9"/>
      <c r="D374" s="9"/>
      <c r="E374" s="9">
        <v>0</v>
      </c>
      <c r="F374" s="10" t="e">
        <f t="shared" si="15"/>
        <v>#DIV/0!</v>
      </c>
      <c r="G374" s="10" t="e">
        <f t="shared" si="16"/>
        <v>#DIV/0!</v>
      </c>
      <c r="H374" s="2">
        <f t="shared" si="17"/>
        <v>7</v>
      </c>
    </row>
    <row r="375" spans="1:8">
      <c r="A375" s="8">
        <v>2050402</v>
      </c>
      <c r="B375" s="179" t="s">
        <v>291</v>
      </c>
      <c r="C375" s="9"/>
      <c r="D375" s="9"/>
      <c r="E375" s="9">
        <v>0</v>
      </c>
      <c r="F375" s="10" t="e">
        <f t="shared" si="15"/>
        <v>#DIV/0!</v>
      </c>
      <c r="G375" s="10" t="e">
        <f t="shared" si="16"/>
        <v>#DIV/0!</v>
      </c>
      <c r="H375" s="2">
        <f t="shared" si="17"/>
        <v>7</v>
      </c>
    </row>
    <row r="376" spans="1:8">
      <c r="A376" s="8">
        <v>2050403</v>
      </c>
      <c r="B376" s="179" t="s">
        <v>292</v>
      </c>
      <c r="C376" s="9"/>
      <c r="D376" s="9"/>
      <c r="E376" s="9">
        <v>0</v>
      </c>
      <c r="F376" s="10" t="e">
        <f t="shared" si="15"/>
        <v>#DIV/0!</v>
      </c>
      <c r="G376" s="10" t="e">
        <f t="shared" si="16"/>
        <v>#DIV/0!</v>
      </c>
      <c r="H376" s="2">
        <f t="shared" si="17"/>
        <v>7</v>
      </c>
    </row>
    <row r="377" spans="1:8">
      <c r="A377" s="8">
        <v>2050404</v>
      </c>
      <c r="B377" s="180" t="s">
        <v>293</v>
      </c>
      <c r="C377" s="9"/>
      <c r="D377" s="9"/>
      <c r="E377" s="9">
        <v>0</v>
      </c>
      <c r="F377" s="10" t="e">
        <f t="shared" si="15"/>
        <v>#DIV/0!</v>
      </c>
      <c r="G377" s="10" t="e">
        <f t="shared" si="16"/>
        <v>#DIV/0!</v>
      </c>
      <c r="H377" s="2">
        <f t="shared" si="17"/>
        <v>7</v>
      </c>
    </row>
    <row r="378" spans="1:8">
      <c r="A378" s="8">
        <v>2050499</v>
      </c>
      <c r="B378" s="180" t="s">
        <v>294</v>
      </c>
      <c r="C378" s="9"/>
      <c r="D378" s="9"/>
      <c r="E378" s="9">
        <v>0</v>
      </c>
      <c r="F378" s="10" t="e">
        <f t="shared" si="15"/>
        <v>#DIV/0!</v>
      </c>
      <c r="G378" s="10" t="e">
        <f t="shared" si="16"/>
        <v>#DIV/0!</v>
      </c>
      <c r="H378" s="2">
        <f t="shared" si="17"/>
        <v>7</v>
      </c>
    </row>
    <row r="379" spans="1:8">
      <c r="A379" s="73">
        <v>20505</v>
      </c>
      <c r="B379" s="183" t="s">
        <v>295</v>
      </c>
      <c r="C379" s="10">
        <f>SUM(C380:C382)</f>
        <v>0</v>
      </c>
      <c r="D379" s="10">
        <f>SUM(D380:D382)</f>
        <v>1</v>
      </c>
      <c r="E379" s="10">
        <f>SUM(E380:E382)</f>
        <v>1043</v>
      </c>
      <c r="F379" s="10" t="e">
        <f t="shared" si="15"/>
        <v>#DIV/0!</v>
      </c>
      <c r="G379" s="10">
        <f t="shared" si="16"/>
        <v>104300</v>
      </c>
      <c r="H379" s="2">
        <f t="shared" si="17"/>
        <v>5</v>
      </c>
    </row>
    <row r="380" spans="1:8">
      <c r="A380" s="8">
        <v>2050501</v>
      </c>
      <c r="B380" s="179" t="s">
        <v>296</v>
      </c>
      <c r="C380" s="9"/>
      <c r="D380" s="9"/>
      <c r="E380" s="9">
        <v>0</v>
      </c>
      <c r="F380" s="10" t="e">
        <f t="shared" si="15"/>
        <v>#DIV/0!</v>
      </c>
      <c r="G380" s="10" t="e">
        <f t="shared" si="16"/>
        <v>#DIV/0!</v>
      </c>
      <c r="H380" s="2">
        <f t="shared" si="17"/>
        <v>7</v>
      </c>
    </row>
    <row r="381" spans="1:8">
      <c r="A381" s="8">
        <v>2050502</v>
      </c>
      <c r="B381" s="179" t="s">
        <v>297</v>
      </c>
      <c r="C381" s="9"/>
      <c r="D381" s="9"/>
      <c r="E381" s="9">
        <v>1043</v>
      </c>
      <c r="F381" s="10" t="e">
        <f t="shared" si="15"/>
        <v>#DIV/0!</v>
      </c>
      <c r="G381" s="10" t="e">
        <f t="shared" si="16"/>
        <v>#DIV/0!</v>
      </c>
      <c r="H381" s="2">
        <f t="shared" si="17"/>
        <v>7</v>
      </c>
    </row>
    <row r="382" spans="1:8">
      <c r="A382" s="8">
        <v>2050599</v>
      </c>
      <c r="B382" s="179" t="s">
        <v>298</v>
      </c>
      <c r="C382" s="9"/>
      <c r="D382" s="9">
        <v>1</v>
      </c>
      <c r="E382" s="9">
        <v>0</v>
      </c>
      <c r="F382" s="10" t="e">
        <f t="shared" si="15"/>
        <v>#DIV/0!</v>
      </c>
      <c r="G382" s="10">
        <f t="shared" si="16"/>
        <v>0</v>
      </c>
      <c r="H382" s="2">
        <f t="shared" si="17"/>
        <v>7</v>
      </c>
    </row>
    <row r="383" spans="1:8">
      <c r="A383" s="73">
        <v>20506</v>
      </c>
      <c r="B383" s="183" t="s">
        <v>299</v>
      </c>
      <c r="C383" s="10">
        <f>SUM(C384:C386)</f>
        <v>0</v>
      </c>
      <c r="D383" s="10">
        <f>SUM(D384:D386)</f>
        <v>0</v>
      </c>
      <c r="E383" s="10">
        <f>SUM(E384:E386)</f>
        <v>0</v>
      </c>
      <c r="F383" s="10" t="e">
        <f t="shared" si="15"/>
        <v>#DIV/0!</v>
      </c>
      <c r="G383" s="10" t="e">
        <f t="shared" si="16"/>
        <v>#DIV/0!</v>
      </c>
      <c r="H383" s="2">
        <f t="shared" si="17"/>
        <v>5</v>
      </c>
    </row>
    <row r="384" spans="1:8">
      <c r="A384" s="8">
        <v>2050601</v>
      </c>
      <c r="B384" s="180" t="s">
        <v>300</v>
      </c>
      <c r="C384" s="9"/>
      <c r="D384" s="9"/>
      <c r="E384" s="9">
        <v>0</v>
      </c>
      <c r="F384" s="10" t="e">
        <f t="shared" si="15"/>
        <v>#DIV/0!</v>
      </c>
      <c r="G384" s="10" t="e">
        <f t="shared" si="16"/>
        <v>#DIV/0!</v>
      </c>
      <c r="H384" s="2">
        <f t="shared" si="17"/>
        <v>7</v>
      </c>
    </row>
    <row r="385" spans="1:8">
      <c r="A385" s="8">
        <v>2050602</v>
      </c>
      <c r="B385" s="180" t="s">
        <v>301</v>
      </c>
      <c r="C385" s="9"/>
      <c r="D385" s="9"/>
      <c r="E385" s="9">
        <v>0</v>
      </c>
      <c r="F385" s="10" t="e">
        <f t="shared" si="15"/>
        <v>#DIV/0!</v>
      </c>
      <c r="G385" s="10" t="e">
        <f t="shared" si="16"/>
        <v>#DIV/0!</v>
      </c>
      <c r="H385" s="2">
        <f t="shared" si="17"/>
        <v>7</v>
      </c>
    </row>
    <row r="386" spans="1:8">
      <c r="A386" s="8">
        <v>2050699</v>
      </c>
      <c r="B386" s="181" t="s">
        <v>302</v>
      </c>
      <c r="C386" s="9"/>
      <c r="D386" s="9"/>
      <c r="E386" s="9">
        <v>0</v>
      </c>
      <c r="F386" s="10" t="e">
        <f t="shared" si="15"/>
        <v>#DIV/0!</v>
      </c>
      <c r="G386" s="10" t="e">
        <f t="shared" si="16"/>
        <v>#DIV/0!</v>
      </c>
      <c r="H386" s="2">
        <f t="shared" si="17"/>
        <v>7</v>
      </c>
    </row>
    <row r="387" spans="1:8">
      <c r="A387" s="73">
        <v>20507</v>
      </c>
      <c r="B387" s="178" t="s">
        <v>303</v>
      </c>
      <c r="C387" s="10">
        <f>SUM(C388:C390)</f>
        <v>0</v>
      </c>
      <c r="D387" s="10">
        <f>SUM(D388:D390)</f>
        <v>0</v>
      </c>
      <c r="E387" s="10">
        <f>SUM(E388:E390)</f>
        <v>0</v>
      </c>
      <c r="F387" s="10" t="e">
        <f t="shared" si="15"/>
        <v>#DIV/0!</v>
      </c>
      <c r="G387" s="10" t="e">
        <f t="shared" si="16"/>
        <v>#DIV/0!</v>
      </c>
      <c r="H387" s="2">
        <f t="shared" si="17"/>
        <v>5</v>
      </c>
    </row>
    <row r="388" spans="1:8">
      <c r="A388" s="8">
        <v>2050701</v>
      </c>
      <c r="B388" s="179" t="s">
        <v>304</v>
      </c>
      <c r="C388" s="9"/>
      <c r="D388" s="9"/>
      <c r="E388" s="9">
        <v>0</v>
      </c>
      <c r="F388" s="10" t="e">
        <f t="shared" si="15"/>
        <v>#DIV/0!</v>
      </c>
      <c r="G388" s="10" t="e">
        <f t="shared" si="16"/>
        <v>#DIV/0!</v>
      </c>
      <c r="H388" s="2">
        <f t="shared" si="17"/>
        <v>7</v>
      </c>
    </row>
    <row r="389" spans="1:8">
      <c r="A389" s="8">
        <v>2050702</v>
      </c>
      <c r="B389" s="179" t="s">
        <v>305</v>
      </c>
      <c r="C389" s="9"/>
      <c r="D389" s="9"/>
      <c r="E389" s="9">
        <v>0</v>
      </c>
      <c r="F389" s="10" t="e">
        <f t="shared" si="15"/>
        <v>#DIV/0!</v>
      </c>
      <c r="G389" s="10" t="e">
        <f t="shared" si="16"/>
        <v>#DIV/0!</v>
      </c>
      <c r="H389" s="2">
        <f t="shared" si="17"/>
        <v>7</v>
      </c>
    </row>
    <row r="390" spans="1:8">
      <c r="A390" s="8">
        <v>2050799</v>
      </c>
      <c r="B390" s="180" t="s">
        <v>306</v>
      </c>
      <c r="C390" s="9"/>
      <c r="D390" s="9"/>
      <c r="E390" s="9">
        <v>0</v>
      </c>
      <c r="F390" s="10" t="e">
        <f t="shared" si="15"/>
        <v>#DIV/0!</v>
      </c>
      <c r="G390" s="10" t="e">
        <f t="shared" si="16"/>
        <v>#DIV/0!</v>
      </c>
      <c r="H390" s="2">
        <f t="shared" si="17"/>
        <v>7</v>
      </c>
    </row>
    <row r="391" spans="1:8">
      <c r="A391" s="73">
        <v>20508</v>
      </c>
      <c r="B391" s="183" t="s">
        <v>307</v>
      </c>
      <c r="C391" s="10">
        <f>SUM(C392:C396)</f>
        <v>0</v>
      </c>
      <c r="D391" s="10">
        <f>SUM(D392:D396)</f>
        <v>441</v>
      </c>
      <c r="E391" s="10">
        <f>SUM(E392:E396)</f>
        <v>408</v>
      </c>
      <c r="F391" s="10" t="e">
        <f t="shared" ref="F391:F454" si="18">E391/C391*100</f>
        <v>#DIV/0!</v>
      </c>
      <c r="G391" s="10">
        <f t="shared" ref="G391:G454" si="19">E391/D391*100</f>
        <v>92.517006802721085</v>
      </c>
      <c r="H391" s="2">
        <f t="shared" ref="H391:H454" si="20">LEN(A391)</f>
        <v>5</v>
      </c>
    </row>
    <row r="392" spans="1:8">
      <c r="A392" s="8">
        <v>2050801</v>
      </c>
      <c r="B392" s="180" t="s">
        <v>308</v>
      </c>
      <c r="C392" s="9"/>
      <c r="D392" s="9"/>
      <c r="E392" s="9">
        <v>0</v>
      </c>
      <c r="F392" s="10" t="e">
        <f t="shared" si="18"/>
        <v>#DIV/0!</v>
      </c>
      <c r="G392" s="10" t="e">
        <f t="shared" si="19"/>
        <v>#DIV/0!</v>
      </c>
      <c r="H392" s="2">
        <f t="shared" si="20"/>
        <v>7</v>
      </c>
    </row>
    <row r="393" spans="1:8">
      <c r="A393" s="8">
        <v>2050802</v>
      </c>
      <c r="B393" s="179" t="s">
        <v>309</v>
      </c>
      <c r="C393" s="9"/>
      <c r="D393" s="9">
        <v>441</v>
      </c>
      <c r="E393" s="9">
        <v>408</v>
      </c>
      <c r="F393" s="10" t="e">
        <f t="shared" si="18"/>
        <v>#DIV/0!</v>
      </c>
      <c r="G393" s="10">
        <f t="shared" si="19"/>
        <v>92.517006802721085</v>
      </c>
      <c r="H393" s="2">
        <f t="shared" si="20"/>
        <v>7</v>
      </c>
    </row>
    <row r="394" spans="1:8">
      <c r="A394" s="8">
        <v>2050803</v>
      </c>
      <c r="B394" s="179" t="s">
        <v>310</v>
      </c>
      <c r="C394" s="9"/>
      <c r="D394" s="9"/>
      <c r="E394" s="9">
        <v>0</v>
      </c>
      <c r="F394" s="10" t="e">
        <f t="shared" si="18"/>
        <v>#DIV/0!</v>
      </c>
      <c r="G394" s="10" t="e">
        <f t="shared" si="19"/>
        <v>#DIV/0!</v>
      </c>
      <c r="H394" s="2">
        <f t="shared" si="20"/>
        <v>7</v>
      </c>
    </row>
    <row r="395" spans="1:8">
      <c r="A395" s="8">
        <v>2050804</v>
      </c>
      <c r="B395" s="179" t="s">
        <v>311</v>
      </c>
      <c r="C395" s="9"/>
      <c r="D395" s="9"/>
      <c r="E395" s="9">
        <v>0</v>
      </c>
      <c r="F395" s="10" t="e">
        <f t="shared" si="18"/>
        <v>#DIV/0!</v>
      </c>
      <c r="G395" s="10" t="e">
        <f t="shared" si="19"/>
        <v>#DIV/0!</v>
      </c>
      <c r="H395" s="2">
        <f t="shared" si="20"/>
        <v>7</v>
      </c>
    </row>
    <row r="396" spans="1:8">
      <c r="A396" s="8">
        <v>2050899</v>
      </c>
      <c r="B396" s="179" t="s">
        <v>312</v>
      </c>
      <c r="C396" s="9"/>
      <c r="D396" s="9"/>
      <c r="E396" s="9">
        <v>0</v>
      </c>
      <c r="F396" s="10" t="e">
        <f t="shared" si="18"/>
        <v>#DIV/0!</v>
      </c>
      <c r="G396" s="10" t="e">
        <f t="shared" si="19"/>
        <v>#DIV/0!</v>
      </c>
      <c r="H396" s="2">
        <f t="shared" si="20"/>
        <v>7</v>
      </c>
    </row>
    <row r="397" spans="1:8">
      <c r="A397" s="73">
        <v>20509</v>
      </c>
      <c r="B397" s="178" t="s">
        <v>313</v>
      </c>
      <c r="C397" s="10">
        <f>SUM(C398:C403)</f>
        <v>350</v>
      </c>
      <c r="D397" s="10">
        <f>SUM(D398:D403)</f>
        <v>423</v>
      </c>
      <c r="E397" s="10">
        <f>SUM(E398:E403)</f>
        <v>486</v>
      </c>
      <c r="F397" s="10">
        <f t="shared" si="18"/>
        <v>138.85714285714286</v>
      </c>
      <c r="G397" s="10">
        <f t="shared" si="19"/>
        <v>114.89361702127661</v>
      </c>
      <c r="H397" s="2">
        <f t="shared" si="20"/>
        <v>5</v>
      </c>
    </row>
    <row r="398" spans="1:8">
      <c r="A398" s="8">
        <v>2050901</v>
      </c>
      <c r="B398" s="180" t="s">
        <v>314</v>
      </c>
      <c r="C398" s="9"/>
      <c r="D398" s="9"/>
      <c r="E398" s="9">
        <v>0</v>
      </c>
      <c r="F398" s="10" t="e">
        <f t="shared" si="18"/>
        <v>#DIV/0!</v>
      </c>
      <c r="G398" s="10" t="e">
        <f t="shared" si="19"/>
        <v>#DIV/0!</v>
      </c>
      <c r="H398" s="2">
        <f t="shared" si="20"/>
        <v>7</v>
      </c>
    </row>
    <row r="399" spans="1:8">
      <c r="A399" s="8">
        <v>2050902</v>
      </c>
      <c r="B399" s="180" t="s">
        <v>315</v>
      </c>
      <c r="C399" s="9"/>
      <c r="D399" s="9"/>
      <c r="E399" s="9">
        <v>0</v>
      </c>
      <c r="F399" s="10" t="e">
        <f t="shared" si="18"/>
        <v>#DIV/0!</v>
      </c>
      <c r="G399" s="10" t="e">
        <f t="shared" si="19"/>
        <v>#DIV/0!</v>
      </c>
      <c r="H399" s="2">
        <f t="shared" si="20"/>
        <v>7</v>
      </c>
    </row>
    <row r="400" spans="1:8">
      <c r="A400" s="8">
        <v>2050903</v>
      </c>
      <c r="B400" s="180" t="s">
        <v>316</v>
      </c>
      <c r="C400" s="9"/>
      <c r="D400" s="9"/>
      <c r="E400" s="9">
        <v>0</v>
      </c>
      <c r="F400" s="10" t="e">
        <f t="shared" si="18"/>
        <v>#DIV/0!</v>
      </c>
      <c r="G400" s="10" t="e">
        <f t="shared" si="19"/>
        <v>#DIV/0!</v>
      </c>
      <c r="H400" s="2">
        <f t="shared" si="20"/>
        <v>7</v>
      </c>
    </row>
    <row r="401" spans="1:8">
      <c r="A401" s="8">
        <v>2050904</v>
      </c>
      <c r="B401" s="181" t="s">
        <v>317</v>
      </c>
      <c r="C401" s="9"/>
      <c r="D401" s="9"/>
      <c r="E401" s="9">
        <v>0</v>
      </c>
      <c r="F401" s="10" t="e">
        <f t="shared" si="18"/>
        <v>#DIV/0!</v>
      </c>
      <c r="G401" s="10" t="e">
        <f t="shared" si="19"/>
        <v>#DIV/0!</v>
      </c>
      <c r="H401" s="2">
        <f t="shared" si="20"/>
        <v>7</v>
      </c>
    </row>
    <row r="402" spans="1:8">
      <c r="A402" s="8">
        <v>2050905</v>
      </c>
      <c r="B402" s="179" t="s">
        <v>318</v>
      </c>
      <c r="C402" s="9"/>
      <c r="D402" s="9"/>
      <c r="E402" s="9">
        <v>0</v>
      </c>
      <c r="F402" s="10" t="e">
        <f t="shared" si="18"/>
        <v>#DIV/0!</v>
      </c>
      <c r="G402" s="10" t="e">
        <f t="shared" si="19"/>
        <v>#DIV/0!</v>
      </c>
      <c r="H402" s="2">
        <f t="shared" si="20"/>
        <v>7</v>
      </c>
    </row>
    <row r="403" spans="1:8">
      <c r="A403" s="8">
        <v>2050999</v>
      </c>
      <c r="B403" s="179" t="s">
        <v>319</v>
      </c>
      <c r="C403" s="9">
        <v>350</v>
      </c>
      <c r="D403" s="9">
        <v>423</v>
      </c>
      <c r="E403" s="9">
        <f>2+484</f>
        <v>486</v>
      </c>
      <c r="F403" s="10">
        <f t="shared" si="18"/>
        <v>138.85714285714286</v>
      </c>
      <c r="G403" s="10">
        <f t="shared" si="19"/>
        <v>114.89361702127661</v>
      </c>
      <c r="H403" s="2">
        <f t="shared" si="20"/>
        <v>7</v>
      </c>
    </row>
    <row r="404" spans="1:8">
      <c r="A404" s="73">
        <v>20599</v>
      </c>
      <c r="B404" s="178" t="s">
        <v>320</v>
      </c>
      <c r="C404" s="10">
        <f>SUM(C405)</f>
        <v>0</v>
      </c>
      <c r="D404" s="10">
        <f>SUM(D405)</f>
        <v>118</v>
      </c>
      <c r="E404" s="10">
        <f>SUM(E405)</f>
        <v>36</v>
      </c>
      <c r="F404" s="10" t="e">
        <f t="shared" si="18"/>
        <v>#DIV/0!</v>
      </c>
      <c r="G404" s="10">
        <f t="shared" si="19"/>
        <v>30.508474576271187</v>
      </c>
      <c r="H404" s="2">
        <f t="shared" si="20"/>
        <v>5</v>
      </c>
    </row>
    <row r="405" spans="1:8">
      <c r="A405" s="8">
        <v>2059999</v>
      </c>
      <c r="B405" s="179" t="s">
        <v>321</v>
      </c>
      <c r="C405" s="9"/>
      <c r="D405" s="9">
        <v>118</v>
      </c>
      <c r="E405" s="9">
        <v>36</v>
      </c>
      <c r="F405" s="10" t="e">
        <f t="shared" si="18"/>
        <v>#DIV/0!</v>
      </c>
      <c r="G405" s="10">
        <f t="shared" si="19"/>
        <v>30.508474576271187</v>
      </c>
      <c r="H405" s="2">
        <f t="shared" si="20"/>
        <v>7</v>
      </c>
    </row>
    <row r="406" spans="1:8">
      <c r="A406" s="73">
        <v>206</v>
      </c>
      <c r="B406" s="177" t="s">
        <v>322</v>
      </c>
      <c r="C406" s="10">
        <f>C407+C412+C421+C427+C432+C437+C442+C449+C453+C457</f>
        <v>809</v>
      </c>
      <c r="D406" s="10">
        <f>D407+D412+D421+D427+D432+D437+D442+D449+D453+D457</f>
        <v>4057</v>
      </c>
      <c r="E406" s="10">
        <f>E407+E412+E421+E427+E432+E437+E442+E449+E453+E457</f>
        <v>2772</v>
      </c>
      <c r="F406" s="10">
        <f t="shared" si="18"/>
        <v>342.64524103831889</v>
      </c>
      <c r="G406" s="10">
        <f t="shared" si="19"/>
        <v>68.326349519349279</v>
      </c>
      <c r="H406" s="2">
        <f t="shared" si="20"/>
        <v>3</v>
      </c>
    </row>
    <row r="407" spans="1:8">
      <c r="A407" s="73">
        <v>20601</v>
      </c>
      <c r="B407" s="183" t="s">
        <v>323</v>
      </c>
      <c r="C407" s="10">
        <f>SUM(C408:C411)</f>
        <v>90</v>
      </c>
      <c r="D407" s="10">
        <f>SUM(D408:D411)</f>
        <v>153</v>
      </c>
      <c r="E407" s="10">
        <f>SUM(E408:E411)</f>
        <v>2134</v>
      </c>
      <c r="F407" s="10">
        <f t="shared" si="18"/>
        <v>2371.1111111111113</v>
      </c>
      <c r="G407" s="10">
        <f t="shared" si="19"/>
        <v>1394.7712418300653</v>
      </c>
      <c r="H407" s="2">
        <f t="shared" si="20"/>
        <v>5</v>
      </c>
    </row>
    <row r="408" spans="1:8">
      <c r="A408" s="8">
        <v>2060101</v>
      </c>
      <c r="B408" s="179" t="s">
        <v>66</v>
      </c>
      <c r="C408" s="9">
        <v>90</v>
      </c>
      <c r="D408" s="9">
        <v>153</v>
      </c>
      <c r="E408" s="9">
        <v>134</v>
      </c>
      <c r="F408" s="10">
        <f t="shared" si="18"/>
        <v>148.88888888888889</v>
      </c>
      <c r="G408" s="10">
        <f t="shared" si="19"/>
        <v>87.58169934640523</v>
      </c>
      <c r="H408" s="2">
        <f t="shared" si="20"/>
        <v>7</v>
      </c>
    </row>
    <row r="409" spans="1:8">
      <c r="A409" s="8">
        <v>2060102</v>
      </c>
      <c r="B409" s="179" t="s">
        <v>67</v>
      </c>
      <c r="C409" s="9"/>
      <c r="D409" s="9"/>
      <c r="E409" s="9">
        <v>0</v>
      </c>
      <c r="F409" s="10" t="e">
        <f t="shared" si="18"/>
        <v>#DIV/0!</v>
      </c>
      <c r="G409" s="10" t="e">
        <f t="shared" si="19"/>
        <v>#DIV/0!</v>
      </c>
      <c r="H409" s="2">
        <f t="shared" si="20"/>
        <v>7</v>
      </c>
    </row>
    <row r="410" spans="1:8">
      <c r="A410" s="8">
        <v>2060103</v>
      </c>
      <c r="B410" s="179" t="s">
        <v>68</v>
      </c>
      <c r="C410" s="9"/>
      <c r="D410" s="9"/>
      <c r="E410" s="9">
        <v>0</v>
      </c>
      <c r="F410" s="10" t="e">
        <f t="shared" si="18"/>
        <v>#DIV/0!</v>
      </c>
      <c r="G410" s="10" t="e">
        <f t="shared" si="19"/>
        <v>#DIV/0!</v>
      </c>
      <c r="H410" s="2">
        <f t="shared" si="20"/>
        <v>7</v>
      </c>
    </row>
    <row r="411" spans="1:8">
      <c r="A411" s="8">
        <v>2060199</v>
      </c>
      <c r="B411" s="180" t="s">
        <v>324</v>
      </c>
      <c r="C411" s="9"/>
      <c r="D411" s="9"/>
      <c r="E411" s="9">
        <v>2000</v>
      </c>
      <c r="F411" s="10" t="e">
        <f t="shared" si="18"/>
        <v>#DIV/0!</v>
      </c>
      <c r="G411" s="10" t="e">
        <f t="shared" si="19"/>
        <v>#DIV/0!</v>
      </c>
      <c r="H411" s="2">
        <f t="shared" si="20"/>
        <v>7</v>
      </c>
    </row>
    <row r="412" spans="1:8">
      <c r="A412" s="73">
        <v>20602</v>
      </c>
      <c r="B412" s="178" t="s">
        <v>325</v>
      </c>
      <c r="C412" s="10">
        <f>SUM(C413:C420)</f>
        <v>0</v>
      </c>
      <c r="D412" s="10">
        <f>SUM(D413:D420)</f>
        <v>0</v>
      </c>
      <c r="E412" s="10">
        <f>SUM(E413:E420)</f>
        <v>0</v>
      </c>
      <c r="F412" s="10" t="e">
        <f t="shared" si="18"/>
        <v>#DIV/0!</v>
      </c>
      <c r="G412" s="10" t="e">
        <f t="shared" si="19"/>
        <v>#DIV/0!</v>
      </c>
      <c r="H412" s="2">
        <f t="shared" si="20"/>
        <v>5</v>
      </c>
    </row>
    <row r="413" spans="1:8">
      <c r="A413" s="8">
        <v>2060201</v>
      </c>
      <c r="B413" s="179" t="s">
        <v>326</v>
      </c>
      <c r="C413" s="9"/>
      <c r="D413" s="9"/>
      <c r="E413" s="9">
        <v>0</v>
      </c>
      <c r="F413" s="10" t="e">
        <f t="shared" si="18"/>
        <v>#DIV/0!</v>
      </c>
      <c r="G413" s="10" t="e">
        <f t="shared" si="19"/>
        <v>#DIV/0!</v>
      </c>
      <c r="H413" s="2">
        <f t="shared" si="20"/>
        <v>7</v>
      </c>
    </row>
    <row r="414" spans="1:8">
      <c r="A414" s="8">
        <v>2060203</v>
      </c>
      <c r="B414" s="181" t="s">
        <v>327</v>
      </c>
      <c r="C414" s="9"/>
      <c r="D414" s="9"/>
      <c r="E414" s="9">
        <v>0</v>
      </c>
      <c r="F414" s="10" t="e">
        <f t="shared" si="18"/>
        <v>#DIV/0!</v>
      </c>
      <c r="G414" s="10" t="e">
        <f t="shared" si="19"/>
        <v>#DIV/0!</v>
      </c>
      <c r="H414" s="2">
        <f t="shared" si="20"/>
        <v>7</v>
      </c>
    </row>
    <row r="415" spans="1:8">
      <c r="A415" s="8">
        <v>2060204</v>
      </c>
      <c r="B415" s="179" t="s">
        <v>328</v>
      </c>
      <c r="C415" s="9"/>
      <c r="D415" s="9"/>
      <c r="E415" s="9">
        <v>0</v>
      </c>
      <c r="F415" s="10" t="e">
        <f t="shared" si="18"/>
        <v>#DIV/0!</v>
      </c>
      <c r="G415" s="10" t="e">
        <f t="shared" si="19"/>
        <v>#DIV/0!</v>
      </c>
      <c r="H415" s="2">
        <f t="shared" si="20"/>
        <v>7</v>
      </c>
    </row>
    <row r="416" spans="1:8">
      <c r="A416" s="8">
        <v>2060205</v>
      </c>
      <c r="B416" s="179" t="s">
        <v>329</v>
      </c>
      <c r="C416" s="9"/>
      <c r="D416" s="9"/>
      <c r="E416" s="9">
        <v>0</v>
      </c>
      <c r="F416" s="10" t="e">
        <f t="shared" si="18"/>
        <v>#DIV/0!</v>
      </c>
      <c r="G416" s="10" t="e">
        <f t="shared" si="19"/>
        <v>#DIV/0!</v>
      </c>
      <c r="H416" s="2">
        <f t="shared" si="20"/>
        <v>7</v>
      </c>
    </row>
    <row r="417" spans="1:8">
      <c r="A417" s="8">
        <v>2060206</v>
      </c>
      <c r="B417" s="179" t="s">
        <v>330</v>
      </c>
      <c r="C417" s="9"/>
      <c r="D417" s="9"/>
      <c r="E417" s="9">
        <v>0</v>
      </c>
      <c r="F417" s="10" t="e">
        <f t="shared" si="18"/>
        <v>#DIV/0!</v>
      </c>
      <c r="G417" s="10" t="e">
        <f t="shared" si="19"/>
        <v>#DIV/0!</v>
      </c>
      <c r="H417" s="2">
        <f t="shared" si="20"/>
        <v>7</v>
      </c>
    </row>
    <row r="418" spans="1:8">
      <c r="A418" s="8">
        <v>2060207</v>
      </c>
      <c r="B418" s="180" t="s">
        <v>331</v>
      </c>
      <c r="C418" s="9"/>
      <c r="D418" s="9"/>
      <c r="E418" s="9">
        <v>0</v>
      </c>
      <c r="F418" s="10" t="e">
        <f t="shared" si="18"/>
        <v>#DIV/0!</v>
      </c>
      <c r="G418" s="10" t="e">
        <f t="shared" si="19"/>
        <v>#DIV/0!</v>
      </c>
      <c r="H418" s="2">
        <f t="shared" si="20"/>
        <v>7</v>
      </c>
    </row>
    <row r="419" spans="1:8">
      <c r="A419" s="8">
        <v>2060208</v>
      </c>
      <c r="B419" s="180" t="s">
        <v>332</v>
      </c>
      <c r="C419" s="9"/>
      <c r="D419" s="9"/>
      <c r="E419" s="9">
        <v>0</v>
      </c>
      <c r="F419" s="10" t="e">
        <f t="shared" si="18"/>
        <v>#DIV/0!</v>
      </c>
      <c r="G419" s="10" t="e">
        <f t="shared" si="19"/>
        <v>#DIV/0!</v>
      </c>
      <c r="H419" s="2">
        <f t="shared" si="20"/>
        <v>7</v>
      </c>
    </row>
    <row r="420" spans="1:8">
      <c r="A420" s="8">
        <v>2060299</v>
      </c>
      <c r="B420" s="180" t="s">
        <v>333</v>
      </c>
      <c r="C420" s="9"/>
      <c r="D420" s="9"/>
      <c r="E420" s="9">
        <v>0</v>
      </c>
      <c r="F420" s="10" t="e">
        <f t="shared" si="18"/>
        <v>#DIV/0!</v>
      </c>
      <c r="G420" s="10" t="e">
        <f t="shared" si="19"/>
        <v>#DIV/0!</v>
      </c>
      <c r="H420" s="2">
        <f t="shared" si="20"/>
        <v>7</v>
      </c>
    </row>
    <row r="421" spans="1:8">
      <c r="A421" s="73">
        <v>20603</v>
      </c>
      <c r="B421" s="183" t="s">
        <v>334</v>
      </c>
      <c r="C421" s="10">
        <f>SUM(C422:C426)</f>
        <v>0</v>
      </c>
      <c r="D421" s="10">
        <f>SUM(D422:D426)</f>
        <v>0</v>
      </c>
      <c r="E421" s="10">
        <f>SUM(E422:E426)</f>
        <v>0</v>
      </c>
      <c r="F421" s="10" t="e">
        <f t="shared" si="18"/>
        <v>#DIV/0!</v>
      </c>
      <c r="G421" s="10" t="e">
        <f t="shared" si="19"/>
        <v>#DIV/0!</v>
      </c>
      <c r="H421" s="2">
        <f t="shared" si="20"/>
        <v>5</v>
      </c>
    </row>
    <row r="422" spans="1:8">
      <c r="A422" s="8">
        <v>2060301</v>
      </c>
      <c r="B422" s="179" t="s">
        <v>326</v>
      </c>
      <c r="C422" s="9"/>
      <c r="D422" s="9"/>
      <c r="E422" s="9">
        <v>0</v>
      </c>
      <c r="F422" s="10" t="e">
        <f t="shared" si="18"/>
        <v>#DIV/0!</v>
      </c>
      <c r="G422" s="10" t="e">
        <f t="shared" si="19"/>
        <v>#DIV/0!</v>
      </c>
      <c r="H422" s="2">
        <f t="shared" si="20"/>
        <v>7</v>
      </c>
    </row>
    <row r="423" spans="1:8">
      <c r="A423" s="8">
        <v>2060302</v>
      </c>
      <c r="B423" s="179" t="s">
        <v>335</v>
      </c>
      <c r="C423" s="9"/>
      <c r="D423" s="9"/>
      <c r="E423" s="9">
        <v>0</v>
      </c>
      <c r="F423" s="10" t="e">
        <f t="shared" si="18"/>
        <v>#DIV/0!</v>
      </c>
      <c r="G423" s="10" t="e">
        <f t="shared" si="19"/>
        <v>#DIV/0!</v>
      </c>
      <c r="H423" s="2">
        <f t="shared" si="20"/>
        <v>7</v>
      </c>
    </row>
    <row r="424" spans="1:8">
      <c r="A424" s="8">
        <v>2060303</v>
      </c>
      <c r="B424" s="179" t="s">
        <v>336</v>
      </c>
      <c r="C424" s="9"/>
      <c r="D424" s="9"/>
      <c r="E424" s="9">
        <v>0</v>
      </c>
      <c r="F424" s="10" t="e">
        <f t="shared" si="18"/>
        <v>#DIV/0!</v>
      </c>
      <c r="G424" s="10" t="e">
        <f t="shared" si="19"/>
        <v>#DIV/0!</v>
      </c>
      <c r="H424" s="2">
        <f t="shared" si="20"/>
        <v>7</v>
      </c>
    </row>
    <row r="425" spans="1:8">
      <c r="A425" s="8">
        <v>2060304</v>
      </c>
      <c r="B425" s="180" t="s">
        <v>337</v>
      </c>
      <c r="C425" s="9"/>
      <c r="D425" s="9"/>
      <c r="E425" s="9">
        <v>0</v>
      </c>
      <c r="F425" s="10" t="e">
        <f t="shared" si="18"/>
        <v>#DIV/0!</v>
      </c>
      <c r="G425" s="10" t="e">
        <f t="shared" si="19"/>
        <v>#DIV/0!</v>
      </c>
      <c r="H425" s="2">
        <f t="shared" si="20"/>
        <v>7</v>
      </c>
    </row>
    <row r="426" spans="1:8">
      <c r="A426" s="8">
        <v>2060399</v>
      </c>
      <c r="B426" s="180" t="s">
        <v>338</v>
      </c>
      <c r="C426" s="9"/>
      <c r="D426" s="9"/>
      <c r="E426" s="9">
        <v>0</v>
      </c>
      <c r="F426" s="10" t="e">
        <f t="shared" si="18"/>
        <v>#DIV/0!</v>
      </c>
      <c r="G426" s="10" t="e">
        <f t="shared" si="19"/>
        <v>#DIV/0!</v>
      </c>
      <c r="H426" s="2">
        <f t="shared" si="20"/>
        <v>7</v>
      </c>
    </row>
    <row r="427" spans="1:8">
      <c r="A427" s="73">
        <v>20604</v>
      </c>
      <c r="B427" s="183" t="s">
        <v>339</v>
      </c>
      <c r="C427" s="10">
        <f>SUM(C428:C431)</f>
        <v>502</v>
      </c>
      <c r="D427" s="10">
        <f>SUM(D428:D431)</f>
        <v>586</v>
      </c>
      <c r="E427" s="10">
        <f>SUM(E428:E431)</f>
        <v>265</v>
      </c>
      <c r="F427" s="10">
        <f t="shared" si="18"/>
        <v>52.788844621513945</v>
      </c>
      <c r="G427" s="10">
        <f t="shared" si="19"/>
        <v>45.221843003412971</v>
      </c>
      <c r="H427" s="2">
        <f t="shared" si="20"/>
        <v>5</v>
      </c>
    </row>
    <row r="428" spans="1:8">
      <c r="A428" s="8">
        <v>2060401</v>
      </c>
      <c r="B428" s="181" t="s">
        <v>326</v>
      </c>
      <c r="C428" s="9"/>
      <c r="D428" s="9"/>
      <c r="E428" s="9">
        <v>0</v>
      </c>
      <c r="F428" s="10" t="e">
        <f t="shared" si="18"/>
        <v>#DIV/0!</v>
      </c>
      <c r="G428" s="10" t="e">
        <f t="shared" si="19"/>
        <v>#DIV/0!</v>
      </c>
      <c r="H428" s="2">
        <f t="shared" si="20"/>
        <v>7</v>
      </c>
    </row>
    <row r="429" spans="1:8">
      <c r="A429" s="8">
        <v>2060404</v>
      </c>
      <c r="B429" s="179" t="s">
        <v>340</v>
      </c>
      <c r="C429" s="9">
        <v>102</v>
      </c>
      <c r="D429" s="9">
        <v>186</v>
      </c>
      <c r="E429" s="9">
        <v>265</v>
      </c>
      <c r="F429" s="10">
        <f t="shared" si="18"/>
        <v>259.80392156862746</v>
      </c>
      <c r="G429" s="10">
        <f t="shared" si="19"/>
        <v>142.47311827956989</v>
      </c>
      <c r="H429" s="2">
        <f t="shared" si="20"/>
        <v>7</v>
      </c>
    </row>
    <row r="430" spans="1:8">
      <c r="A430" s="8">
        <v>2060405</v>
      </c>
      <c r="B430" s="179" t="s">
        <v>341</v>
      </c>
      <c r="C430" s="9"/>
      <c r="D430" s="9"/>
      <c r="E430" s="9">
        <v>0</v>
      </c>
      <c r="F430" s="10" t="e">
        <f t="shared" si="18"/>
        <v>#DIV/0!</v>
      </c>
      <c r="G430" s="10" t="e">
        <f t="shared" si="19"/>
        <v>#DIV/0!</v>
      </c>
      <c r="H430" s="2">
        <f t="shared" si="20"/>
        <v>7</v>
      </c>
    </row>
    <row r="431" spans="1:8">
      <c r="A431" s="8">
        <v>2060499</v>
      </c>
      <c r="B431" s="180" t="s">
        <v>342</v>
      </c>
      <c r="C431" s="9">
        <v>400</v>
      </c>
      <c r="D431" s="9">
        <v>400</v>
      </c>
      <c r="E431" s="9">
        <v>0</v>
      </c>
      <c r="F431" s="10">
        <f t="shared" si="18"/>
        <v>0</v>
      </c>
      <c r="G431" s="10">
        <f t="shared" si="19"/>
        <v>0</v>
      </c>
      <c r="H431" s="2">
        <f t="shared" si="20"/>
        <v>7</v>
      </c>
    </row>
    <row r="432" spans="1:8">
      <c r="A432" s="73">
        <v>20605</v>
      </c>
      <c r="B432" s="183" t="s">
        <v>343</v>
      </c>
      <c r="C432" s="10">
        <f>SUM(C433:C436)</f>
        <v>0</v>
      </c>
      <c r="D432" s="10">
        <f>SUM(D433:D436)</f>
        <v>225</v>
      </c>
      <c r="E432" s="10">
        <f>SUM(E433:E436)</f>
        <v>0</v>
      </c>
      <c r="F432" s="10" t="e">
        <f t="shared" si="18"/>
        <v>#DIV/0!</v>
      </c>
      <c r="G432" s="10">
        <f t="shared" si="19"/>
        <v>0</v>
      </c>
      <c r="H432" s="2">
        <f t="shared" si="20"/>
        <v>5</v>
      </c>
    </row>
    <row r="433" spans="1:8">
      <c r="A433" s="8">
        <v>2060501</v>
      </c>
      <c r="B433" s="180" t="s">
        <v>326</v>
      </c>
      <c r="C433" s="9"/>
      <c r="D433" s="9"/>
      <c r="E433" s="9">
        <v>0</v>
      </c>
      <c r="F433" s="10" t="e">
        <f t="shared" si="18"/>
        <v>#DIV/0!</v>
      </c>
      <c r="G433" s="10" t="e">
        <f t="shared" si="19"/>
        <v>#DIV/0!</v>
      </c>
      <c r="H433" s="2">
        <f t="shared" si="20"/>
        <v>7</v>
      </c>
    </row>
    <row r="434" spans="1:8">
      <c r="A434" s="8">
        <v>2060502</v>
      </c>
      <c r="B434" s="179" t="s">
        <v>344</v>
      </c>
      <c r="C434" s="9"/>
      <c r="D434" s="9"/>
      <c r="E434" s="9">
        <v>0</v>
      </c>
      <c r="F434" s="10" t="e">
        <f t="shared" si="18"/>
        <v>#DIV/0!</v>
      </c>
      <c r="G434" s="10" t="e">
        <f t="shared" si="19"/>
        <v>#DIV/0!</v>
      </c>
      <c r="H434" s="2">
        <f t="shared" si="20"/>
        <v>7</v>
      </c>
    </row>
    <row r="435" spans="1:8">
      <c r="A435" s="8">
        <v>2060503</v>
      </c>
      <c r="B435" s="179" t="s">
        <v>345</v>
      </c>
      <c r="C435" s="9"/>
      <c r="D435" s="9">
        <v>225</v>
      </c>
      <c r="E435" s="9">
        <v>0</v>
      </c>
      <c r="F435" s="10" t="e">
        <f t="shared" si="18"/>
        <v>#DIV/0!</v>
      </c>
      <c r="G435" s="10">
        <f t="shared" si="19"/>
        <v>0</v>
      </c>
      <c r="H435" s="2">
        <f t="shared" si="20"/>
        <v>7</v>
      </c>
    </row>
    <row r="436" spans="1:8">
      <c r="A436" s="8">
        <v>2060599</v>
      </c>
      <c r="B436" s="179" t="s">
        <v>346</v>
      </c>
      <c r="C436" s="9"/>
      <c r="D436" s="9"/>
      <c r="E436" s="9">
        <v>0</v>
      </c>
      <c r="F436" s="10" t="e">
        <f t="shared" si="18"/>
        <v>#DIV/0!</v>
      </c>
      <c r="G436" s="10" t="e">
        <f t="shared" si="19"/>
        <v>#DIV/0!</v>
      </c>
      <c r="H436" s="2">
        <f t="shared" si="20"/>
        <v>7</v>
      </c>
    </row>
    <row r="437" spans="1:8">
      <c r="A437" s="73">
        <v>20606</v>
      </c>
      <c r="B437" s="183" t="s">
        <v>347</v>
      </c>
      <c r="C437" s="10">
        <f>SUM(C438:C441)</f>
        <v>0</v>
      </c>
      <c r="D437" s="10">
        <f>SUM(D438:D441)</f>
        <v>0</v>
      </c>
      <c r="E437" s="10">
        <f>SUM(E438:E441)</f>
        <v>0</v>
      </c>
      <c r="F437" s="10" t="e">
        <f t="shared" si="18"/>
        <v>#DIV/0!</v>
      </c>
      <c r="G437" s="10" t="e">
        <f t="shared" si="19"/>
        <v>#DIV/0!</v>
      </c>
      <c r="H437" s="2">
        <f t="shared" si="20"/>
        <v>5</v>
      </c>
    </row>
    <row r="438" spans="1:8">
      <c r="A438" s="8">
        <v>2060601</v>
      </c>
      <c r="B438" s="180" t="s">
        <v>348</v>
      </c>
      <c r="C438" s="9"/>
      <c r="D438" s="9"/>
      <c r="E438" s="9">
        <v>0</v>
      </c>
      <c r="F438" s="10" t="e">
        <f t="shared" si="18"/>
        <v>#DIV/0!</v>
      </c>
      <c r="G438" s="10" t="e">
        <f t="shared" si="19"/>
        <v>#DIV/0!</v>
      </c>
      <c r="H438" s="2">
        <f t="shared" si="20"/>
        <v>7</v>
      </c>
    </row>
    <row r="439" spans="1:8">
      <c r="A439" s="8">
        <v>2060602</v>
      </c>
      <c r="B439" s="180" t="s">
        <v>349</v>
      </c>
      <c r="C439" s="9"/>
      <c r="D439" s="9"/>
      <c r="E439" s="9">
        <v>0</v>
      </c>
      <c r="F439" s="10" t="e">
        <f t="shared" si="18"/>
        <v>#DIV/0!</v>
      </c>
      <c r="G439" s="10" t="e">
        <f t="shared" si="19"/>
        <v>#DIV/0!</v>
      </c>
      <c r="H439" s="2">
        <f t="shared" si="20"/>
        <v>7</v>
      </c>
    </row>
    <row r="440" spans="1:8">
      <c r="A440" s="8">
        <v>2060603</v>
      </c>
      <c r="B440" s="180" t="s">
        <v>350</v>
      </c>
      <c r="C440" s="9"/>
      <c r="D440" s="9"/>
      <c r="E440" s="9">
        <v>0</v>
      </c>
      <c r="F440" s="10" t="e">
        <f t="shared" si="18"/>
        <v>#DIV/0!</v>
      </c>
      <c r="G440" s="10" t="e">
        <f t="shared" si="19"/>
        <v>#DIV/0!</v>
      </c>
      <c r="H440" s="2">
        <f t="shared" si="20"/>
        <v>7</v>
      </c>
    </row>
    <row r="441" spans="1:8">
      <c r="A441" s="8">
        <v>2060699</v>
      </c>
      <c r="B441" s="180" t="s">
        <v>351</v>
      </c>
      <c r="C441" s="9"/>
      <c r="D441" s="9"/>
      <c r="E441" s="9">
        <v>0</v>
      </c>
      <c r="F441" s="10" t="e">
        <f t="shared" si="18"/>
        <v>#DIV/0!</v>
      </c>
      <c r="G441" s="10" t="e">
        <f t="shared" si="19"/>
        <v>#DIV/0!</v>
      </c>
      <c r="H441" s="2">
        <f t="shared" si="20"/>
        <v>7</v>
      </c>
    </row>
    <row r="442" spans="1:8">
      <c r="A442" s="73">
        <v>20607</v>
      </c>
      <c r="B442" s="178" t="s">
        <v>352</v>
      </c>
      <c r="C442" s="10">
        <f>SUM(C443:C448)</f>
        <v>0</v>
      </c>
      <c r="D442" s="10">
        <f>SUM(D443:D448)</f>
        <v>113</v>
      </c>
      <c r="E442" s="10">
        <f>SUM(E443:E448)</f>
        <v>128</v>
      </c>
      <c r="F442" s="10" t="e">
        <f t="shared" si="18"/>
        <v>#DIV/0!</v>
      </c>
      <c r="G442" s="10">
        <f t="shared" si="19"/>
        <v>113.27433628318585</v>
      </c>
      <c r="H442" s="2">
        <f t="shared" si="20"/>
        <v>5</v>
      </c>
    </row>
    <row r="443" spans="1:8">
      <c r="A443" s="8">
        <v>2060701</v>
      </c>
      <c r="B443" s="179" t="s">
        <v>326</v>
      </c>
      <c r="C443" s="9"/>
      <c r="D443" s="9">
        <v>93</v>
      </c>
      <c r="E443" s="9">
        <v>100</v>
      </c>
      <c r="F443" s="10" t="e">
        <f t="shared" si="18"/>
        <v>#DIV/0!</v>
      </c>
      <c r="G443" s="10">
        <f t="shared" si="19"/>
        <v>107.5268817204301</v>
      </c>
      <c r="H443" s="2">
        <f t="shared" si="20"/>
        <v>7</v>
      </c>
    </row>
    <row r="444" spans="1:8">
      <c r="A444" s="8">
        <v>2060702</v>
      </c>
      <c r="B444" s="180" t="s">
        <v>353</v>
      </c>
      <c r="C444" s="9"/>
      <c r="D444" s="9">
        <v>4</v>
      </c>
      <c r="E444" s="9">
        <v>12</v>
      </c>
      <c r="F444" s="10" t="e">
        <f t="shared" si="18"/>
        <v>#DIV/0!</v>
      </c>
      <c r="G444" s="10">
        <f t="shared" si="19"/>
        <v>300</v>
      </c>
      <c r="H444" s="2">
        <f t="shared" si="20"/>
        <v>7</v>
      </c>
    </row>
    <row r="445" spans="1:8">
      <c r="A445" s="8">
        <v>2060703</v>
      </c>
      <c r="B445" s="180" t="s">
        <v>354</v>
      </c>
      <c r="C445" s="9"/>
      <c r="D445" s="9"/>
      <c r="E445" s="9">
        <v>0</v>
      </c>
      <c r="F445" s="10" t="e">
        <f t="shared" si="18"/>
        <v>#DIV/0!</v>
      </c>
      <c r="G445" s="10" t="e">
        <f t="shared" si="19"/>
        <v>#DIV/0!</v>
      </c>
      <c r="H445" s="2">
        <f t="shared" si="20"/>
        <v>7</v>
      </c>
    </row>
    <row r="446" spans="1:8">
      <c r="A446" s="8">
        <v>2060704</v>
      </c>
      <c r="B446" s="180" t="s">
        <v>355</v>
      </c>
      <c r="C446" s="9"/>
      <c r="D446" s="9"/>
      <c r="E446" s="9">
        <v>0</v>
      </c>
      <c r="F446" s="10" t="e">
        <f t="shared" si="18"/>
        <v>#DIV/0!</v>
      </c>
      <c r="G446" s="10" t="e">
        <f t="shared" si="19"/>
        <v>#DIV/0!</v>
      </c>
      <c r="H446" s="2">
        <f t="shared" si="20"/>
        <v>7</v>
      </c>
    </row>
    <row r="447" spans="1:8">
      <c r="A447" s="8">
        <v>2060705</v>
      </c>
      <c r="B447" s="179" t="s">
        <v>356</v>
      </c>
      <c r="C447" s="9"/>
      <c r="D447" s="9"/>
      <c r="E447" s="9">
        <v>0</v>
      </c>
      <c r="F447" s="10" t="e">
        <f t="shared" si="18"/>
        <v>#DIV/0!</v>
      </c>
      <c r="G447" s="10" t="e">
        <f t="shared" si="19"/>
        <v>#DIV/0!</v>
      </c>
      <c r="H447" s="2">
        <f t="shared" si="20"/>
        <v>7</v>
      </c>
    </row>
    <row r="448" spans="1:8">
      <c r="A448" s="8">
        <v>2060799</v>
      </c>
      <c r="B448" s="179" t="s">
        <v>357</v>
      </c>
      <c r="C448" s="9"/>
      <c r="D448" s="9">
        <v>16</v>
      </c>
      <c r="E448" s="9">
        <v>16</v>
      </c>
      <c r="F448" s="10" t="e">
        <f t="shared" si="18"/>
        <v>#DIV/0!</v>
      </c>
      <c r="G448" s="10">
        <f t="shared" si="19"/>
        <v>100</v>
      </c>
      <c r="H448" s="2">
        <f t="shared" si="20"/>
        <v>7</v>
      </c>
    </row>
    <row r="449" spans="1:8">
      <c r="A449" s="73">
        <v>20608</v>
      </c>
      <c r="B449" s="178" t="s">
        <v>358</v>
      </c>
      <c r="C449" s="10">
        <f>SUM(C450:C452)</f>
        <v>0</v>
      </c>
      <c r="D449" s="10">
        <f>SUM(D450:D452)</f>
        <v>0</v>
      </c>
      <c r="E449" s="10">
        <f>SUM(E450:E452)</f>
        <v>0</v>
      </c>
      <c r="F449" s="10" t="e">
        <f t="shared" si="18"/>
        <v>#DIV/0!</v>
      </c>
      <c r="G449" s="10" t="e">
        <f t="shared" si="19"/>
        <v>#DIV/0!</v>
      </c>
      <c r="H449" s="2">
        <f t="shared" si="20"/>
        <v>5</v>
      </c>
    </row>
    <row r="450" spans="1:8">
      <c r="A450" s="8">
        <v>2060801</v>
      </c>
      <c r="B450" s="180" t="s">
        <v>359</v>
      </c>
      <c r="C450" s="9"/>
      <c r="D450" s="9"/>
      <c r="E450" s="9">
        <v>0</v>
      </c>
      <c r="F450" s="10" t="e">
        <f t="shared" si="18"/>
        <v>#DIV/0!</v>
      </c>
      <c r="G450" s="10" t="e">
        <f t="shared" si="19"/>
        <v>#DIV/0!</v>
      </c>
      <c r="H450" s="2">
        <f t="shared" si="20"/>
        <v>7</v>
      </c>
    </row>
    <row r="451" spans="1:8">
      <c r="A451" s="8">
        <v>2060802</v>
      </c>
      <c r="B451" s="180" t="s">
        <v>360</v>
      </c>
      <c r="C451" s="9"/>
      <c r="D451" s="9"/>
      <c r="E451" s="9">
        <v>0</v>
      </c>
      <c r="F451" s="10" t="e">
        <f t="shared" si="18"/>
        <v>#DIV/0!</v>
      </c>
      <c r="G451" s="10" t="e">
        <f t="shared" si="19"/>
        <v>#DIV/0!</v>
      </c>
      <c r="H451" s="2">
        <f t="shared" si="20"/>
        <v>7</v>
      </c>
    </row>
    <row r="452" spans="1:8">
      <c r="A452" s="8">
        <v>2060899</v>
      </c>
      <c r="B452" s="180" t="s">
        <v>361</v>
      </c>
      <c r="C452" s="9"/>
      <c r="D452" s="9"/>
      <c r="E452" s="9">
        <v>0</v>
      </c>
      <c r="F452" s="10" t="e">
        <f t="shared" si="18"/>
        <v>#DIV/0!</v>
      </c>
      <c r="G452" s="10" t="e">
        <f t="shared" si="19"/>
        <v>#DIV/0!</v>
      </c>
      <c r="H452" s="2">
        <f t="shared" si="20"/>
        <v>7</v>
      </c>
    </row>
    <row r="453" spans="1:8">
      <c r="A453" s="73">
        <v>20609</v>
      </c>
      <c r="B453" s="177" t="s">
        <v>362</v>
      </c>
      <c r="C453" s="10">
        <f>SUM(C454:C456)</f>
        <v>0</v>
      </c>
      <c r="D453" s="10">
        <f>SUM(D454:D456)</f>
        <v>645</v>
      </c>
      <c r="E453" s="10">
        <f>SUM(E454:E456)</f>
        <v>245</v>
      </c>
      <c r="F453" s="10" t="e">
        <f t="shared" si="18"/>
        <v>#DIV/0!</v>
      </c>
      <c r="G453" s="10">
        <f t="shared" si="19"/>
        <v>37.984496124031011</v>
      </c>
      <c r="H453" s="2">
        <f t="shared" si="20"/>
        <v>5</v>
      </c>
    </row>
    <row r="454" spans="1:8">
      <c r="A454" s="8">
        <v>2060901</v>
      </c>
      <c r="B454" s="180" t="s">
        <v>363</v>
      </c>
      <c r="C454" s="9"/>
      <c r="D454" s="9">
        <v>640</v>
      </c>
      <c r="E454" s="9">
        <v>0</v>
      </c>
      <c r="F454" s="10" t="e">
        <f t="shared" si="18"/>
        <v>#DIV/0!</v>
      </c>
      <c r="G454" s="10">
        <f t="shared" si="19"/>
        <v>0</v>
      </c>
      <c r="H454" s="2">
        <f t="shared" si="20"/>
        <v>7</v>
      </c>
    </row>
    <row r="455" spans="1:8">
      <c r="A455" s="8">
        <v>2060902</v>
      </c>
      <c r="B455" s="180" t="s">
        <v>364</v>
      </c>
      <c r="C455" s="9"/>
      <c r="D455" s="9">
        <v>5</v>
      </c>
      <c r="E455" s="9">
        <v>245</v>
      </c>
      <c r="F455" s="10" t="e">
        <f t="shared" ref="F455:F518" si="21">E455/C455*100</f>
        <v>#DIV/0!</v>
      </c>
      <c r="G455" s="10">
        <f t="shared" ref="G455:G518" si="22">E455/D455*100</f>
        <v>4900</v>
      </c>
      <c r="H455" s="2">
        <f t="shared" ref="H455:H518" si="23">LEN(A455)</f>
        <v>7</v>
      </c>
    </row>
    <row r="456" spans="1:8">
      <c r="A456" s="8">
        <v>2060999</v>
      </c>
      <c r="B456" s="180" t="s">
        <v>365</v>
      </c>
      <c r="C456" s="9"/>
      <c r="D456" s="9"/>
      <c r="E456" s="9">
        <v>0</v>
      </c>
      <c r="F456" s="10" t="e">
        <f t="shared" si="21"/>
        <v>#DIV/0!</v>
      </c>
      <c r="G456" s="10" t="e">
        <f t="shared" si="22"/>
        <v>#DIV/0!</v>
      </c>
      <c r="H456" s="2">
        <f t="shared" si="23"/>
        <v>7</v>
      </c>
    </row>
    <row r="457" spans="1:8">
      <c r="A457" s="73">
        <v>20699</v>
      </c>
      <c r="B457" s="178" t="s">
        <v>366</v>
      </c>
      <c r="C457" s="10">
        <f>SUM(C458:C461)</f>
        <v>217</v>
      </c>
      <c r="D457" s="10">
        <f>SUM(D458:D461)</f>
        <v>2335</v>
      </c>
      <c r="E457" s="10">
        <f>SUM(E458:E461)</f>
        <v>0</v>
      </c>
      <c r="F457" s="10">
        <f t="shared" si="21"/>
        <v>0</v>
      </c>
      <c r="G457" s="10">
        <f t="shared" si="22"/>
        <v>0</v>
      </c>
      <c r="H457" s="2">
        <f t="shared" si="23"/>
        <v>5</v>
      </c>
    </row>
    <row r="458" spans="1:8">
      <c r="A458" s="8">
        <v>2069901</v>
      </c>
      <c r="B458" s="179" t="s">
        <v>367</v>
      </c>
      <c r="C458" s="9"/>
      <c r="D458" s="9"/>
      <c r="E458" s="9">
        <v>0</v>
      </c>
      <c r="F458" s="10" t="e">
        <f t="shared" si="21"/>
        <v>#DIV/0!</v>
      </c>
      <c r="G458" s="10" t="e">
        <f t="shared" si="22"/>
        <v>#DIV/0!</v>
      </c>
      <c r="H458" s="2">
        <f t="shared" si="23"/>
        <v>7</v>
      </c>
    </row>
    <row r="459" spans="1:8">
      <c r="A459" s="8">
        <v>2069902</v>
      </c>
      <c r="B459" s="180" t="s">
        <v>368</v>
      </c>
      <c r="C459" s="9"/>
      <c r="D459" s="9"/>
      <c r="E459" s="9">
        <v>0</v>
      </c>
      <c r="F459" s="10" t="e">
        <f t="shared" si="21"/>
        <v>#DIV/0!</v>
      </c>
      <c r="G459" s="10" t="e">
        <f t="shared" si="22"/>
        <v>#DIV/0!</v>
      </c>
      <c r="H459" s="2">
        <f t="shared" si="23"/>
        <v>7</v>
      </c>
    </row>
    <row r="460" spans="1:8">
      <c r="A460" s="8">
        <v>2069903</v>
      </c>
      <c r="B460" s="180" t="s">
        <v>369</v>
      </c>
      <c r="C460" s="9"/>
      <c r="D460" s="9"/>
      <c r="E460" s="9">
        <v>0</v>
      </c>
      <c r="F460" s="10" t="e">
        <f t="shared" si="21"/>
        <v>#DIV/0!</v>
      </c>
      <c r="G460" s="10" t="e">
        <f t="shared" si="22"/>
        <v>#DIV/0!</v>
      </c>
      <c r="H460" s="2">
        <f t="shared" si="23"/>
        <v>7</v>
      </c>
    </row>
    <row r="461" spans="1:8">
      <c r="A461" s="8">
        <v>2069999</v>
      </c>
      <c r="B461" s="180" t="s">
        <v>370</v>
      </c>
      <c r="C461" s="9">
        <v>217</v>
      </c>
      <c r="D461" s="9">
        <v>2335</v>
      </c>
      <c r="E461" s="9">
        <v>0</v>
      </c>
      <c r="F461" s="10">
        <f t="shared" si="21"/>
        <v>0</v>
      </c>
      <c r="G461" s="10">
        <f t="shared" si="22"/>
        <v>0</v>
      </c>
      <c r="H461" s="2">
        <f t="shared" si="23"/>
        <v>7</v>
      </c>
    </row>
    <row r="462" spans="1:8">
      <c r="A462" s="73">
        <v>207</v>
      </c>
      <c r="B462" s="177" t="s">
        <v>371</v>
      </c>
      <c r="C462" s="10">
        <f>C463+C479+C487+C498+C507+C515</f>
        <v>7064</v>
      </c>
      <c r="D462" s="10">
        <f>D463+D479+D487+D498+D507+D515</f>
        <v>4929</v>
      </c>
      <c r="E462" s="10">
        <f>E463+E479+E487+E498+E507+E515</f>
        <v>8898</v>
      </c>
      <c r="F462" s="10">
        <f t="shared" si="21"/>
        <v>125.96262740656852</v>
      </c>
      <c r="G462" s="10">
        <f t="shared" si="22"/>
        <v>180.52343274497872</v>
      </c>
      <c r="H462" s="2">
        <f t="shared" si="23"/>
        <v>3</v>
      </c>
    </row>
    <row r="463" spans="1:8">
      <c r="A463" s="73">
        <v>20701</v>
      </c>
      <c r="B463" s="177" t="s">
        <v>372</v>
      </c>
      <c r="C463" s="10">
        <f>SUM(C464:C478)</f>
        <v>4392</v>
      </c>
      <c r="D463" s="10">
        <f>SUM(D464:D478)</f>
        <v>2373</v>
      </c>
      <c r="E463" s="10">
        <f>SUM(E464:E478)</f>
        <v>5321</v>
      </c>
      <c r="F463" s="10">
        <f t="shared" si="21"/>
        <v>121.15209471766848</v>
      </c>
      <c r="G463" s="10">
        <f t="shared" si="22"/>
        <v>224.23093131057735</v>
      </c>
      <c r="H463" s="2">
        <f t="shared" si="23"/>
        <v>5</v>
      </c>
    </row>
    <row r="464" spans="1:8">
      <c r="A464" s="8">
        <v>2070101</v>
      </c>
      <c r="B464" s="181" t="s">
        <v>66</v>
      </c>
      <c r="C464" s="9">
        <v>2239</v>
      </c>
      <c r="D464" s="9">
        <v>413</v>
      </c>
      <c r="E464" s="9">
        <v>1148</v>
      </c>
      <c r="F464" s="10">
        <f t="shared" si="21"/>
        <v>51.272889682894153</v>
      </c>
      <c r="G464" s="10">
        <f t="shared" si="22"/>
        <v>277.96610169491527</v>
      </c>
      <c r="H464" s="2">
        <f t="shared" si="23"/>
        <v>7</v>
      </c>
    </row>
    <row r="465" spans="1:8">
      <c r="A465" s="8">
        <v>2070102</v>
      </c>
      <c r="B465" s="181" t="s">
        <v>67</v>
      </c>
      <c r="C465" s="9"/>
      <c r="D465" s="9"/>
      <c r="E465" s="9">
        <v>0</v>
      </c>
      <c r="F465" s="10" t="e">
        <f t="shared" si="21"/>
        <v>#DIV/0!</v>
      </c>
      <c r="G465" s="10" t="e">
        <f t="shared" si="22"/>
        <v>#DIV/0!</v>
      </c>
      <c r="H465" s="2">
        <f t="shared" si="23"/>
        <v>7</v>
      </c>
    </row>
    <row r="466" spans="1:8">
      <c r="A466" s="8">
        <v>2070103</v>
      </c>
      <c r="B466" s="181" t="s">
        <v>68</v>
      </c>
      <c r="C466" s="9"/>
      <c r="D466" s="9"/>
      <c r="E466" s="9">
        <v>0</v>
      </c>
      <c r="F466" s="10" t="e">
        <f t="shared" si="21"/>
        <v>#DIV/0!</v>
      </c>
      <c r="G466" s="10" t="e">
        <f t="shared" si="22"/>
        <v>#DIV/0!</v>
      </c>
      <c r="H466" s="2">
        <f t="shared" si="23"/>
        <v>7</v>
      </c>
    </row>
    <row r="467" spans="1:8">
      <c r="A467" s="8">
        <v>2070104</v>
      </c>
      <c r="B467" s="181" t="s">
        <v>373</v>
      </c>
      <c r="C467" s="9">
        <v>293</v>
      </c>
      <c r="D467" s="9">
        <v>363</v>
      </c>
      <c r="E467" s="9">
        <v>413</v>
      </c>
      <c r="F467" s="10">
        <f t="shared" si="21"/>
        <v>140.95563139931741</v>
      </c>
      <c r="G467" s="10">
        <f t="shared" si="22"/>
        <v>113.7741046831956</v>
      </c>
      <c r="H467" s="2">
        <f t="shared" si="23"/>
        <v>7</v>
      </c>
    </row>
    <row r="468" spans="1:8">
      <c r="A468" s="8">
        <v>2070105</v>
      </c>
      <c r="B468" s="181" t="s">
        <v>374</v>
      </c>
      <c r="C468" s="9"/>
      <c r="D468" s="9"/>
      <c r="E468" s="9">
        <v>0</v>
      </c>
      <c r="F468" s="10" t="e">
        <f t="shared" si="21"/>
        <v>#DIV/0!</v>
      </c>
      <c r="G468" s="10" t="e">
        <f t="shared" si="22"/>
        <v>#DIV/0!</v>
      </c>
      <c r="H468" s="2">
        <f t="shared" si="23"/>
        <v>7</v>
      </c>
    </row>
    <row r="469" spans="1:8">
      <c r="A469" s="8">
        <v>2070106</v>
      </c>
      <c r="B469" s="181" t="s">
        <v>375</v>
      </c>
      <c r="C469" s="9"/>
      <c r="D469" s="9"/>
      <c r="E469" s="9">
        <v>0</v>
      </c>
      <c r="F469" s="10" t="e">
        <f t="shared" si="21"/>
        <v>#DIV/0!</v>
      </c>
      <c r="G469" s="10" t="e">
        <f t="shared" si="22"/>
        <v>#DIV/0!</v>
      </c>
      <c r="H469" s="2">
        <f t="shared" si="23"/>
        <v>7</v>
      </c>
    </row>
    <row r="470" spans="1:8">
      <c r="A470" s="8">
        <v>2070107</v>
      </c>
      <c r="B470" s="181" t="s">
        <v>376</v>
      </c>
      <c r="C470" s="9"/>
      <c r="D470" s="9"/>
      <c r="E470" s="9">
        <v>0</v>
      </c>
      <c r="F470" s="10" t="e">
        <f t="shared" si="21"/>
        <v>#DIV/0!</v>
      </c>
      <c r="G470" s="10" t="e">
        <f t="shared" si="22"/>
        <v>#DIV/0!</v>
      </c>
      <c r="H470" s="2">
        <f t="shared" si="23"/>
        <v>7</v>
      </c>
    </row>
    <row r="471" spans="1:8">
      <c r="A471" s="8">
        <v>2070108</v>
      </c>
      <c r="B471" s="181" t="s">
        <v>377</v>
      </c>
      <c r="C471" s="9"/>
      <c r="D471" s="9"/>
      <c r="E471" s="9">
        <v>0</v>
      </c>
      <c r="F471" s="10" t="e">
        <f t="shared" si="21"/>
        <v>#DIV/0!</v>
      </c>
      <c r="G471" s="10" t="e">
        <f t="shared" si="22"/>
        <v>#DIV/0!</v>
      </c>
      <c r="H471" s="2">
        <f t="shared" si="23"/>
        <v>7</v>
      </c>
    </row>
    <row r="472" spans="1:8">
      <c r="A472" s="8">
        <v>2070109</v>
      </c>
      <c r="B472" s="181" t="s">
        <v>378</v>
      </c>
      <c r="C472" s="9">
        <v>634</v>
      </c>
      <c r="D472" s="9">
        <v>811</v>
      </c>
      <c r="E472" s="9">
        <v>879</v>
      </c>
      <c r="F472" s="10">
        <f t="shared" si="21"/>
        <v>138.64353312302839</v>
      </c>
      <c r="G472" s="10">
        <f t="shared" si="22"/>
        <v>108.38471023427867</v>
      </c>
      <c r="H472" s="2">
        <f t="shared" si="23"/>
        <v>7</v>
      </c>
    </row>
    <row r="473" spans="1:8">
      <c r="A473" s="8">
        <v>2070110</v>
      </c>
      <c r="B473" s="181" t="s">
        <v>379</v>
      </c>
      <c r="C473" s="9"/>
      <c r="D473" s="9"/>
      <c r="E473" s="9">
        <v>0</v>
      </c>
      <c r="F473" s="10" t="e">
        <f t="shared" si="21"/>
        <v>#DIV/0!</v>
      </c>
      <c r="G473" s="10" t="e">
        <f t="shared" si="22"/>
        <v>#DIV/0!</v>
      </c>
      <c r="H473" s="2">
        <f t="shared" si="23"/>
        <v>7</v>
      </c>
    </row>
    <row r="474" spans="1:8">
      <c r="A474" s="8">
        <v>2070111</v>
      </c>
      <c r="B474" s="181" t="s">
        <v>380</v>
      </c>
      <c r="C474" s="9">
        <v>77</v>
      </c>
      <c r="D474" s="9">
        <v>77</v>
      </c>
      <c r="E474" s="9">
        <v>109</v>
      </c>
      <c r="F474" s="10">
        <f t="shared" si="21"/>
        <v>141.55844155844156</v>
      </c>
      <c r="G474" s="10">
        <f t="shared" si="22"/>
        <v>141.55844155844156</v>
      </c>
      <c r="H474" s="2">
        <f t="shared" si="23"/>
        <v>7</v>
      </c>
    </row>
    <row r="475" spans="1:8">
      <c r="A475" s="8">
        <v>2070112</v>
      </c>
      <c r="B475" s="181" t="s">
        <v>381</v>
      </c>
      <c r="C475" s="9"/>
      <c r="D475" s="9"/>
      <c r="E475" s="9">
        <v>0</v>
      </c>
      <c r="F475" s="10" t="e">
        <f t="shared" si="21"/>
        <v>#DIV/0!</v>
      </c>
      <c r="G475" s="10" t="e">
        <f t="shared" si="22"/>
        <v>#DIV/0!</v>
      </c>
      <c r="H475" s="2">
        <f t="shared" si="23"/>
        <v>7</v>
      </c>
    </row>
    <row r="476" spans="1:8">
      <c r="A476" s="8">
        <v>2070113</v>
      </c>
      <c r="B476" s="181" t="s">
        <v>382</v>
      </c>
      <c r="C476" s="9"/>
      <c r="D476" s="9">
        <v>10</v>
      </c>
      <c r="E476" s="9">
        <v>0</v>
      </c>
      <c r="F476" s="10" t="e">
        <f t="shared" si="21"/>
        <v>#DIV/0!</v>
      </c>
      <c r="G476" s="10">
        <f t="shared" si="22"/>
        <v>0</v>
      </c>
      <c r="H476" s="2">
        <f t="shared" si="23"/>
        <v>7</v>
      </c>
    </row>
    <row r="477" spans="1:8">
      <c r="A477" s="8">
        <v>2070114</v>
      </c>
      <c r="B477" s="181" t="s">
        <v>383</v>
      </c>
      <c r="C477" s="9"/>
      <c r="D477" s="9"/>
      <c r="E477" s="9">
        <v>700</v>
      </c>
      <c r="F477" s="10" t="e">
        <f t="shared" si="21"/>
        <v>#DIV/0!</v>
      </c>
      <c r="G477" s="10" t="e">
        <f t="shared" si="22"/>
        <v>#DIV/0!</v>
      </c>
      <c r="H477" s="2">
        <f t="shared" si="23"/>
        <v>7</v>
      </c>
    </row>
    <row r="478" spans="1:8">
      <c r="A478" s="8">
        <v>2070199</v>
      </c>
      <c r="B478" s="181" t="s">
        <v>384</v>
      </c>
      <c r="C478" s="9">
        <v>1149</v>
      </c>
      <c r="D478" s="9">
        <v>699</v>
      </c>
      <c r="E478" s="9">
        <v>2072</v>
      </c>
      <c r="F478" s="10">
        <f t="shared" si="21"/>
        <v>180.33072236727591</v>
      </c>
      <c r="G478" s="10">
        <f t="shared" si="22"/>
        <v>296.4234620886981</v>
      </c>
      <c r="H478" s="2">
        <f t="shared" si="23"/>
        <v>7</v>
      </c>
    </row>
    <row r="479" spans="1:8">
      <c r="A479" s="73">
        <v>20702</v>
      </c>
      <c r="B479" s="177" t="s">
        <v>385</v>
      </c>
      <c r="C479" s="10">
        <f>SUM(C480:C486)</f>
        <v>1822</v>
      </c>
      <c r="D479" s="10">
        <f>SUM(D480:D486)</f>
        <v>1340</v>
      </c>
      <c r="E479" s="10">
        <f>SUM(E480:E486)</f>
        <v>1901</v>
      </c>
      <c r="F479" s="10">
        <f t="shared" si="21"/>
        <v>104.3358946212953</v>
      </c>
      <c r="G479" s="10">
        <f t="shared" si="22"/>
        <v>141.86567164179104</v>
      </c>
      <c r="H479" s="2">
        <f t="shared" si="23"/>
        <v>5</v>
      </c>
    </row>
    <row r="480" spans="1:8">
      <c r="A480" s="8">
        <v>2070201</v>
      </c>
      <c r="B480" s="181" t="s">
        <v>66</v>
      </c>
      <c r="C480" s="9"/>
      <c r="D480" s="9"/>
      <c r="E480" s="9">
        <v>0</v>
      </c>
      <c r="F480" s="10" t="e">
        <f t="shared" si="21"/>
        <v>#DIV/0!</v>
      </c>
      <c r="G480" s="10" t="e">
        <f t="shared" si="22"/>
        <v>#DIV/0!</v>
      </c>
      <c r="H480" s="2">
        <f t="shared" si="23"/>
        <v>7</v>
      </c>
    </row>
    <row r="481" spans="1:8">
      <c r="A481" s="8">
        <v>2070202</v>
      </c>
      <c r="B481" s="181" t="s">
        <v>67</v>
      </c>
      <c r="C481" s="9"/>
      <c r="D481" s="9"/>
      <c r="E481" s="9">
        <v>0</v>
      </c>
      <c r="F481" s="10" t="e">
        <f t="shared" si="21"/>
        <v>#DIV/0!</v>
      </c>
      <c r="G481" s="10" t="e">
        <f t="shared" si="22"/>
        <v>#DIV/0!</v>
      </c>
      <c r="H481" s="2">
        <f t="shared" si="23"/>
        <v>7</v>
      </c>
    </row>
    <row r="482" spans="1:8">
      <c r="A482" s="8">
        <v>2070203</v>
      </c>
      <c r="B482" s="181" t="s">
        <v>68</v>
      </c>
      <c r="C482" s="9"/>
      <c r="D482" s="9"/>
      <c r="E482" s="9">
        <v>0</v>
      </c>
      <c r="F482" s="10" t="e">
        <f t="shared" si="21"/>
        <v>#DIV/0!</v>
      </c>
      <c r="G482" s="10" t="e">
        <f t="shared" si="22"/>
        <v>#DIV/0!</v>
      </c>
      <c r="H482" s="2">
        <f t="shared" si="23"/>
        <v>7</v>
      </c>
    </row>
    <row r="483" spans="1:8">
      <c r="A483" s="8">
        <v>2070204</v>
      </c>
      <c r="B483" s="181" t="s">
        <v>386</v>
      </c>
      <c r="C483" s="9"/>
      <c r="D483" s="9">
        <v>91</v>
      </c>
      <c r="E483" s="9">
        <v>1680</v>
      </c>
      <c r="F483" s="10" t="e">
        <f t="shared" si="21"/>
        <v>#DIV/0!</v>
      </c>
      <c r="G483" s="10">
        <f t="shared" si="22"/>
        <v>1846.153846153846</v>
      </c>
      <c r="H483" s="2">
        <f t="shared" si="23"/>
        <v>7</v>
      </c>
    </row>
    <row r="484" spans="1:8">
      <c r="A484" s="8">
        <v>2070205</v>
      </c>
      <c r="B484" s="181" t="s">
        <v>387</v>
      </c>
      <c r="C484" s="9">
        <v>1822</v>
      </c>
      <c r="D484" s="9">
        <v>1249</v>
      </c>
      <c r="E484" s="9">
        <v>221</v>
      </c>
      <c r="F484" s="10">
        <f t="shared" si="21"/>
        <v>12.129527991218442</v>
      </c>
      <c r="G484" s="10">
        <f t="shared" si="22"/>
        <v>17.694155324259409</v>
      </c>
      <c r="H484" s="2">
        <f t="shared" si="23"/>
        <v>7</v>
      </c>
    </row>
    <row r="485" spans="1:8">
      <c r="A485" s="8">
        <v>2070206</v>
      </c>
      <c r="B485" s="181" t="s">
        <v>388</v>
      </c>
      <c r="C485" s="9"/>
      <c r="D485" s="9"/>
      <c r="E485" s="9">
        <v>0</v>
      </c>
      <c r="F485" s="10" t="e">
        <f t="shared" si="21"/>
        <v>#DIV/0!</v>
      </c>
      <c r="G485" s="10" t="e">
        <f t="shared" si="22"/>
        <v>#DIV/0!</v>
      </c>
      <c r="H485" s="2">
        <f t="shared" si="23"/>
        <v>7</v>
      </c>
    </row>
    <row r="486" spans="1:8">
      <c r="A486" s="8">
        <v>2070299</v>
      </c>
      <c r="B486" s="181" t="s">
        <v>389</v>
      </c>
      <c r="C486" s="9"/>
      <c r="D486" s="9"/>
      <c r="E486" s="9">
        <v>0</v>
      </c>
      <c r="F486" s="10" t="e">
        <f t="shared" si="21"/>
        <v>#DIV/0!</v>
      </c>
      <c r="G486" s="10" t="e">
        <f t="shared" si="22"/>
        <v>#DIV/0!</v>
      </c>
      <c r="H486" s="2">
        <f t="shared" si="23"/>
        <v>7</v>
      </c>
    </row>
    <row r="487" spans="1:8">
      <c r="A487" s="73">
        <v>20703</v>
      </c>
      <c r="B487" s="177" t="s">
        <v>390</v>
      </c>
      <c r="C487" s="10">
        <f>SUM(C488:C497)</f>
        <v>0</v>
      </c>
      <c r="D487" s="10">
        <f>SUM(D488:D497)</f>
        <v>13</v>
      </c>
      <c r="E487" s="10">
        <f>SUM(E488:E497)</f>
        <v>125</v>
      </c>
      <c r="F487" s="10" t="e">
        <f t="shared" si="21"/>
        <v>#DIV/0!</v>
      </c>
      <c r="G487" s="10">
        <f t="shared" si="22"/>
        <v>961.53846153846155</v>
      </c>
      <c r="H487" s="2">
        <f t="shared" si="23"/>
        <v>5</v>
      </c>
    </row>
    <row r="488" spans="1:8">
      <c r="A488" s="8">
        <v>2070301</v>
      </c>
      <c r="B488" s="181" t="s">
        <v>66</v>
      </c>
      <c r="C488" s="9"/>
      <c r="D488" s="9">
        <v>2</v>
      </c>
      <c r="E488" s="9">
        <v>0</v>
      </c>
      <c r="F488" s="10" t="e">
        <f t="shared" si="21"/>
        <v>#DIV/0!</v>
      </c>
      <c r="G488" s="10">
        <f t="shared" si="22"/>
        <v>0</v>
      </c>
      <c r="H488" s="2">
        <f t="shared" si="23"/>
        <v>7</v>
      </c>
    </row>
    <row r="489" spans="1:8">
      <c r="A489" s="8">
        <v>2070302</v>
      </c>
      <c r="B489" s="181" t="s">
        <v>67</v>
      </c>
      <c r="C489" s="9"/>
      <c r="D489" s="9"/>
      <c r="E489" s="9">
        <v>0</v>
      </c>
      <c r="F489" s="10" t="e">
        <f t="shared" si="21"/>
        <v>#DIV/0!</v>
      </c>
      <c r="G489" s="10" t="e">
        <f t="shared" si="22"/>
        <v>#DIV/0!</v>
      </c>
      <c r="H489" s="2">
        <f t="shared" si="23"/>
        <v>7</v>
      </c>
    </row>
    <row r="490" spans="1:8">
      <c r="A490" s="8">
        <v>2070303</v>
      </c>
      <c r="B490" s="181" t="s">
        <v>68</v>
      </c>
      <c r="C490" s="9"/>
      <c r="D490" s="9"/>
      <c r="E490" s="9">
        <v>0</v>
      </c>
      <c r="F490" s="10" t="e">
        <f t="shared" si="21"/>
        <v>#DIV/0!</v>
      </c>
      <c r="G490" s="10" t="e">
        <f t="shared" si="22"/>
        <v>#DIV/0!</v>
      </c>
      <c r="H490" s="2">
        <f t="shared" si="23"/>
        <v>7</v>
      </c>
    </row>
    <row r="491" spans="1:8">
      <c r="A491" s="8">
        <v>2070304</v>
      </c>
      <c r="B491" s="181" t="s">
        <v>391</v>
      </c>
      <c r="C491" s="9"/>
      <c r="D491" s="9"/>
      <c r="E491" s="9">
        <v>0</v>
      </c>
      <c r="F491" s="10" t="e">
        <f t="shared" si="21"/>
        <v>#DIV/0!</v>
      </c>
      <c r="G491" s="10" t="e">
        <f t="shared" si="22"/>
        <v>#DIV/0!</v>
      </c>
      <c r="H491" s="2">
        <f t="shared" si="23"/>
        <v>7</v>
      </c>
    </row>
    <row r="492" spans="1:8">
      <c r="A492" s="8">
        <v>2070305</v>
      </c>
      <c r="B492" s="181" t="s">
        <v>392</v>
      </c>
      <c r="C492" s="9"/>
      <c r="D492" s="9"/>
      <c r="E492" s="9">
        <v>10</v>
      </c>
      <c r="F492" s="10" t="e">
        <f t="shared" si="21"/>
        <v>#DIV/0!</v>
      </c>
      <c r="G492" s="10" t="e">
        <f t="shared" si="22"/>
        <v>#DIV/0!</v>
      </c>
      <c r="H492" s="2">
        <f t="shared" si="23"/>
        <v>7</v>
      </c>
    </row>
    <row r="493" spans="1:8">
      <c r="A493" s="8">
        <v>2070306</v>
      </c>
      <c r="B493" s="181" t="s">
        <v>393</v>
      </c>
      <c r="C493" s="9"/>
      <c r="D493" s="9"/>
      <c r="E493" s="9">
        <v>0</v>
      </c>
      <c r="F493" s="10" t="e">
        <f t="shared" si="21"/>
        <v>#DIV/0!</v>
      </c>
      <c r="G493" s="10" t="e">
        <f t="shared" si="22"/>
        <v>#DIV/0!</v>
      </c>
      <c r="H493" s="2">
        <f t="shared" si="23"/>
        <v>7</v>
      </c>
    </row>
    <row r="494" spans="1:8">
      <c r="A494" s="8">
        <v>2070307</v>
      </c>
      <c r="B494" s="181" t="s">
        <v>394</v>
      </c>
      <c r="C494" s="9"/>
      <c r="D494" s="9">
        <v>8</v>
      </c>
      <c r="E494" s="9">
        <v>10</v>
      </c>
      <c r="F494" s="10" t="e">
        <f t="shared" si="21"/>
        <v>#DIV/0!</v>
      </c>
      <c r="G494" s="10">
        <f t="shared" si="22"/>
        <v>125</v>
      </c>
      <c r="H494" s="2">
        <f t="shared" si="23"/>
        <v>7</v>
      </c>
    </row>
    <row r="495" spans="1:8">
      <c r="A495" s="8">
        <v>2070308</v>
      </c>
      <c r="B495" s="181" t="s">
        <v>395</v>
      </c>
      <c r="C495" s="9"/>
      <c r="D495" s="9"/>
      <c r="E495" s="9">
        <v>4</v>
      </c>
      <c r="F495" s="10" t="e">
        <f t="shared" si="21"/>
        <v>#DIV/0!</v>
      </c>
      <c r="G495" s="10" t="e">
        <f t="shared" si="22"/>
        <v>#DIV/0!</v>
      </c>
      <c r="H495" s="2">
        <f t="shared" si="23"/>
        <v>7</v>
      </c>
    </row>
    <row r="496" spans="1:8">
      <c r="A496" s="8">
        <v>2070309</v>
      </c>
      <c r="B496" s="181" t="s">
        <v>396</v>
      </c>
      <c r="C496" s="9"/>
      <c r="D496" s="9"/>
      <c r="E496" s="9">
        <v>0</v>
      </c>
      <c r="F496" s="10" t="e">
        <f t="shared" si="21"/>
        <v>#DIV/0!</v>
      </c>
      <c r="G496" s="10" t="e">
        <f t="shared" si="22"/>
        <v>#DIV/0!</v>
      </c>
      <c r="H496" s="2">
        <f t="shared" si="23"/>
        <v>7</v>
      </c>
    </row>
    <row r="497" spans="1:8">
      <c r="A497" s="8">
        <v>2070399</v>
      </c>
      <c r="B497" s="181" t="s">
        <v>397</v>
      </c>
      <c r="C497" s="9"/>
      <c r="D497" s="9">
        <v>3</v>
      </c>
      <c r="E497" s="9">
        <v>101</v>
      </c>
      <c r="F497" s="10" t="e">
        <f t="shared" si="21"/>
        <v>#DIV/0!</v>
      </c>
      <c r="G497" s="10">
        <f t="shared" si="22"/>
        <v>3366.6666666666665</v>
      </c>
      <c r="H497" s="2">
        <f t="shared" si="23"/>
        <v>7</v>
      </c>
    </row>
    <row r="498" spans="1:8">
      <c r="A498" s="73">
        <v>20706</v>
      </c>
      <c r="B498" s="177" t="s">
        <v>398</v>
      </c>
      <c r="C498" s="10">
        <f>SUM(C499:C506)</f>
        <v>0</v>
      </c>
      <c r="D498" s="10">
        <f>SUM(D499:D506)</f>
        <v>0</v>
      </c>
      <c r="E498" s="10">
        <f>SUM(E499:E506)</f>
        <v>0</v>
      </c>
      <c r="F498" s="10" t="e">
        <f t="shared" si="21"/>
        <v>#DIV/0!</v>
      </c>
      <c r="G498" s="10" t="e">
        <f t="shared" si="22"/>
        <v>#DIV/0!</v>
      </c>
      <c r="H498" s="2">
        <f t="shared" si="23"/>
        <v>5</v>
      </c>
    </row>
    <row r="499" spans="1:8">
      <c r="A499" s="8">
        <v>2070601</v>
      </c>
      <c r="B499" s="181" t="s">
        <v>66</v>
      </c>
      <c r="C499" s="9"/>
      <c r="D499" s="9"/>
      <c r="E499" s="9">
        <v>0</v>
      </c>
      <c r="F499" s="10" t="e">
        <f t="shared" si="21"/>
        <v>#DIV/0!</v>
      </c>
      <c r="G499" s="10" t="e">
        <f t="shared" si="22"/>
        <v>#DIV/0!</v>
      </c>
      <c r="H499" s="2">
        <f t="shared" si="23"/>
        <v>7</v>
      </c>
    </row>
    <row r="500" spans="1:8">
      <c r="A500" s="8">
        <v>2070602</v>
      </c>
      <c r="B500" s="181" t="s">
        <v>67</v>
      </c>
      <c r="C500" s="9"/>
      <c r="D500" s="9"/>
      <c r="E500" s="9">
        <v>0</v>
      </c>
      <c r="F500" s="10" t="e">
        <f t="shared" si="21"/>
        <v>#DIV/0!</v>
      </c>
      <c r="G500" s="10" t="e">
        <f t="shared" si="22"/>
        <v>#DIV/0!</v>
      </c>
      <c r="H500" s="2">
        <f t="shared" si="23"/>
        <v>7</v>
      </c>
    </row>
    <row r="501" spans="1:8">
      <c r="A501" s="8">
        <v>2070603</v>
      </c>
      <c r="B501" s="181" t="s">
        <v>68</v>
      </c>
      <c r="C501" s="9"/>
      <c r="D501" s="9"/>
      <c r="E501" s="9">
        <v>0</v>
      </c>
      <c r="F501" s="10" t="e">
        <f t="shared" si="21"/>
        <v>#DIV/0!</v>
      </c>
      <c r="G501" s="10" t="e">
        <f t="shared" si="22"/>
        <v>#DIV/0!</v>
      </c>
      <c r="H501" s="2">
        <f t="shared" si="23"/>
        <v>7</v>
      </c>
    </row>
    <row r="502" spans="1:8">
      <c r="A502" s="8">
        <v>2070604</v>
      </c>
      <c r="B502" s="181" t="s">
        <v>399</v>
      </c>
      <c r="C502" s="9"/>
      <c r="D502" s="9"/>
      <c r="E502" s="9">
        <v>0</v>
      </c>
      <c r="F502" s="10" t="e">
        <f t="shared" si="21"/>
        <v>#DIV/0!</v>
      </c>
      <c r="G502" s="10" t="e">
        <f t="shared" si="22"/>
        <v>#DIV/0!</v>
      </c>
      <c r="H502" s="2">
        <f t="shared" si="23"/>
        <v>7</v>
      </c>
    </row>
    <row r="503" spans="1:8">
      <c r="A503" s="8">
        <v>2070605</v>
      </c>
      <c r="B503" s="181" t="s">
        <v>400</v>
      </c>
      <c r="C503" s="9"/>
      <c r="D503" s="9"/>
      <c r="E503" s="9">
        <v>0</v>
      </c>
      <c r="F503" s="10" t="e">
        <f t="shared" si="21"/>
        <v>#DIV/0!</v>
      </c>
      <c r="G503" s="10" t="e">
        <f t="shared" si="22"/>
        <v>#DIV/0!</v>
      </c>
      <c r="H503" s="2">
        <f t="shared" si="23"/>
        <v>7</v>
      </c>
    </row>
    <row r="504" spans="1:8">
      <c r="A504" s="8">
        <v>2070606</v>
      </c>
      <c r="B504" s="181" t="s">
        <v>401</v>
      </c>
      <c r="C504" s="9"/>
      <c r="D504" s="9"/>
      <c r="E504" s="9">
        <v>0</v>
      </c>
      <c r="F504" s="10" t="e">
        <f t="shared" si="21"/>
        <v>#DIV/0!</v>
      </c>
      <c r="G504" s="10" t="e">
        <f t="shared" si="22"/>
        <v>#DIV/0!</v>
      </c>
      <c r="H504" s="2">
        <f t="shared" si="23"/>
        <v>7</v>
      </c>
    </row>
    <row r="505" spans="1:8">
      <c r="A505" s="8">
        <v>2070607</v>
      </c>
      <c r="B505" s="181" t="s">
        <v>402</v>
      </c>
      <c r="C505" s="9"/>
      <c r="D505" s="9"/>
      <c r="E505" s="9">
        <v>0</v>
      </c>
      <c r="F505" s="10" t="e">
        <f t="shared" si="21"/>
        <v>#DIV/0!</v>
      </c>
      <c r="G505" s="10" t="e">
        <f t="shared" si="22"/>
        <v>#DIV/0!</v>
      </c>
      <c r="H505" s="2">
        <f t="shared" si="23"/>
        <v>7</v>
      </c>
    </row>
    <row r="506" spans="1:8">
      <c r="A506" s="8">
        <v>2070699</v>
      </c>
      <c r="B506" s="181" t="s">
        <v>403</v>
      </c>
      <c r="C506" s="9"/>
      <c r="D506" s="9"/>
      <c r="E506" s="9">
        <v>0</v>
      </c>
      <c r="F506" s="10" t="e">
        <f t="shared" si="21"/>
        <v>#DIV/0!</v>
      </c>
      <c r="G506" s="10" t="e">
        <f t="shared" si="22"/>
        <v>#DIV/0!</v>
      </c>
      <c r="H506" s="2">
        <f t="shared" si="23"/>
        <v>7</v>
      </c>
    </row>
    <row r="507" spans="1:8">
      <c r="A507" s="73">
        <v>20708</v>
      </c>
      <c r="B507" s="177" t="s">
        <v>404</v>
      </c>
      <c r="C507" s="10">
        <f>SUM(C508:C514)</f>
        <v>850</v>
      </c>
      <c r="D507" s="10">
        <f>SUM(D508:D514)</f>
        <v>982</v>
      </c>
      <c r="E507" s="10">
        <f>SUM(E508:E514)</f>
        <v>921</v>
      </c>
      <c r="F507" s="10">
        <f t="shared" si="21"/>
        <v>108.35294117647058</v>
      </c>
      <c r="G507" s="10">
        <f t="shared" si="22"/>
        <v>93.788187372708748</v>
      </c>
      <c r="H507" s="2">
        <f t="shared" si="23"/>
        <v>5</v>
      </c>
    </row>
    <row r="508" spans="1:8">
      <c r="A508" s="8">
        <v>2070801</v>
      </c>
      <c r="B508" s="181" t="s">
        <v>66</v>
      </c>
      <c r="C508" s="9">
        <v>850</v>
      </c>
      <c r="D508" s="9">
        <v>863</v>
      </c>
      <c r="E508" s="9">
        <v>900</v>
      </c>
      <c r="F508" s="10">
        <f t="shared" si="21"/>
        <v>105.88235294117648</v>
      </c>
      <c r="G508" s="10">
        <f t="shared" si="22"/>
        <v>104.28736964078796</v>
      </c>
      <c r="H508" s="2">
        <f t="shared" si="23"/>
        <v>7</v>
      </c>
    </row>
    <row r="509" spans="1:8">
      <c r="A509" s="8">
        <v>2070802</v>
      </c>
      <c r="B509" s="181" t="s">
        <v>67</v>
      </c>
      <c r="C509" s="9"/>
      <c r="D509" s="9">
        <v>0</v>
      </c>
      <c r="E509" s="9">
        <v>0</v>
      </c>
      <c r="F509" s="10" t="e">
        <f t="shared" si="21"/>
        <v>#DIV/0!</v>
      </c>
      <c r="G509" s="10" t="e">
        <f t="shared" si="22"/>
        <v>#DIV/0!</v>
      </c>
      <c r="H509" s="2">
        <f t="shared" si="23"/>
        <v>7</v>
      </c>
    </row>
    <row r="510" spans="1:8">
      <c r="A510" s="8">
        <v>2070803</v>
      </c>
      <c r="B510" s="181" t="s">
        <v>68</v>
      </c>
      <c r="C510" s="9"/>
      <c r="D510" s="9">
        <v>0</v>
      </c>
      <c r="E510" s="9">
        <v>0</v>
      </c>
      <c r="F510" s="10" t="e">
        <f t="shared" si="21"/>
        <v>#DIV/0!</v>
      </c>
      <c r="G510" s="10" t="e">
        <f t="shared" si="22"/>
        <v>#DIV/0!</v>
      </c>
      <c r="H510" s="2">
        <f t="shared" si="23"/>
        <v>7</v>
      </c>
    </row>
    <row r="511" spans="1:8">
      <c r="A511" s="8">
        <v>2070806</v>
      </c>
      <c r="B511" s="181" t="s">
        <v>405</v>
      </c>
      <c r="C511" s="9"/>
      <c r="D511" s="9">
        <v>0</v>
      </c>
      <c r="E511" s="9">
        <v>0</v>
      </c>
      <c r="F511" s="10" t="e">
        <f t="shared" si="21"/>
        <v>#DIV/0!</v>
      </c>
      <c r="G511" s="10" t="e">
        <f t="shared" si="22"/>
        <v>#DIV/0!</v>
      </c>
      <c r="H511" s="2">
        <f t="shared" si="23"/>
        <v>7</v>
      </c>
    </row>
    <row r="512" spans="1:8">
      <c r="A512" s="8">
        <v>2070807</v>
      </c>
      <c r="B512" s="181" t="s">
        <v>406</v>
      </c>
      <c r="C512" s="9"/>
      <c r="D512" s="9">
        <v>0</v>
      </c>
      <c r="E512" s="9">
        <v>0</v>
      </c>
      <c r="F512" s="10" t="e">
        <f t="shared" si="21"/>
        <v>#DIV/0!</v>
      </c>
      <c r="G512" s="10" t="e">
        <f t="shared" si="22"/>
        <v>#DIV/0!</v>
      </c>
      <c r="H512" s="2">
        <f t="shared" si="23"/>
        <v>7</v>
      </c>
    </row>
    <row r="513" spans="1:8">
      <c r="A513" s="8">
        <v>2070808</v>
      </c>
      <c r="B513" s="181" t="s">
        <v>407</v>
      </c>
      <c r="C513" s="9"/>
      <c r="D513" s="9">
        <v>29</v>
      </c>
      <c r="E513" s="9">
        <v>0</v>
      </c>
      <c r="F513" s="10" t="e">
        <f t="shared" si="21"/>
        <v>#DIV/0!</v>
      </c>
      <c r="G513" s="10">
        <f t="shared" si="22"/>
        <v>0</v>
      </c>
      <c r="H513" s="2">
        <f t="shared" si="23"/>
        <v>7</v>
      </c>
    </row>
    <row r="514" spans="1:8">
      <c r="A514" s="8">
        <v>2070899</v>
      </c>
      <c r="B514" s="181" t="s">
        <v>408</v>
      </c>
      <c r="C514" s="9"/>
      <c r="D514" s="9">
        <v>90</v>
      </c>
      <c r="E514" s="9">
        <v>21</v>
      </c>
      <c r="F514" s="10" t="e">
        <f t="shared" si="21"/>
        <v>#DIV/0!</v>
      </c>
      <c r="G514" s="10">
        <f t="shared" si="22"/>
        <v>23.333333333333332</v>
      </c>
      <c r="H514" s="2">
        <f t="shared" si="23"/>
        <v>7</v>
      </c>
    </row>
    <row r="515" spans="1:8">
      <c r="A515" s="73">
        <v>20799</v>
      </c>
      <c r="B515" s="177" t="s">
        <v>409</v>
      </c>
      <c r="C515" s="10">
        <f>SUM(C516:C518)</f>
        <v>0</v>
      </c>
      <c r="D515" s="10">
        <f>SUM(D516:D518)</f>
        <v>221</v>
      </c>
      <c r="E515" s="10">
        <f>SUM(E516:E518)</f>
        <v>630</v>
      </c>
      <c r="F515" s="10" t="e">
        <f t="shared" si="21"/>
        <v>#DIV/0!</v>
      </c>
      <c r="G515" s="10">
        <f t="shared" si="22"/>
        <v>285.0678733031674</v>
      </c>
      <c r="H515" s="2">
        <f t="shared" si="23"/>
        <v>5</v>
      </c>
    </row>
    <row r="516" spans="1:8">
      <c r="A516" s="8">
        <v>2079902</v>
      </c>
      <c r="B516" s="181" t="s">
        <v>410</v>
      </c>
      <c r="C516" s="9"/>
      <c r="D516" s="9">
        <v>16</v>
      </c>
      <c r="E516" s="9">
        <v>14</v>
      </c>
      <c r="F516" s="10" t="e">
        <f t="shared" si="21"/>
        <v>#DIV/0!</v>
      </c>
      <c r="G516" s="10">
        <f t="shared" si="22"/>
        <v>87.5</v>
      </c>
      <c r="H516" s="2">
        <f t="shared" si="23"/>
        <v>7</v>
      </c>
    </row>
    <row r="517" spans="1:8">
      <c r="A517" s="8">
        <v>2079903</v>
      </c>
      <c r="B517" s="181" t="s">
        <v>411</v>
      </c>
      <c r="C517" s="9"/>
      <c r="D517" s="9"/>
      <c r="E517" s="9">
        <v>150</v>
      </c>
      <c r="F517" s="10" t="e">
        <f t="shared" si="21"/>
        <v>#DIV/0!</v>
      </c>
      <c r="G517" s="10" t="e">
        <f t="shared" si="22"/>
        <v>#DIV/0!</v>
      </c>
      <c r="H517" s="2">
        <f t="shared" si="23"/>
        <v>7</v>
      </c>
    </row>
    <row r="518" spans="1:8">
      <c r="A518" s="8">
        <v>2079999</v>
      </c>
      <c r="B518" s="181" t="s">
        <v>412</v>
      </c>
      <c r="C518" s="9"/>
      <c r="D518" s="9">
        <v>205</v>
      </c>
      <c r="E518" s="9">
        <v>466</v>
      </c>
      <c r="F518" s="10" t="e">
        <f t="shared" si="21"/>
        <v>#DIV/0!</v>
      </c>
      <c r="G518" s="10">
        <f t="shared" si="22"/>
        <v>227.31707317073167</v>
      </c>
      <c r="H518" s="2">
        <f t="shared" si="23"/>
        <v>7</v>
      </c>
    </row>
    <row r="519" spans="1:8">
      <c r="A519" s="73">
        <v>208</v>
      </c>
      <c r="B519" s="177" t="s">
        <v>413</v>
      </c>
      <c r="C519" s="10">
        <f>C520+C539+C547+C549+C558+C562+C572+C581+C588+C596+C605+C611+C614+C617+C620+C623+C626+C630+C634+C642+C645</f>
        <v>27533</v>
      </c>
      <c r="D519" s="10">
        <f>D520+D539+D547+D549+D558+D562+D572+D581+D588+D596+D605+D611+D614+D617+D620+D623+D626+D630+D634+D642+D645</f>
        <v>62583</v>
      </c>
      <c r="E519" s="10">
        <f>E520+E539+E547+E549+E558+E562+E572+E581+E588+E596+E605+E611+E614+E617+E620+E623+E626+E630+E634+E642+E645</f>
        <v>36206</v>
      </c>
      <c r="F519" s="10">
        <f t="shared" ref="F519:F582" si="24">E519/C519*100</f>
        <v>131.50038136054917</v>
      </c>
      <c r="G519" s="10">
        <f t="shared" ref="G519:G582" si="25">E519/D519*100</f>
        <v>57.852771519422205</v>
      </c>
      <c r="H519" s="2">
        <f t="shared" ref="H519:H582" si="26">LEN(A519)</f>
        <v>3</v>
      </c>
    </row>
    <row r="520" spans="1:8">
      <c r="A520" s="73">
        <v>20801</v>
      </c>
      <c r="B520" s="177" t="s">
        <v>414</v>
      </c>
      <c r="C520" s="10">
        <f>SUM(C521:C538)</f>
        <v>2980</v>
      </c>
      <c r="D520" s="10">
        <f>SUM(D521:D538)</f>
        <v>4830</v>
      </c>
      <c r="E520" s="10">
        <f>SUM(E521:E538)</f>
        <v>2754</v>
      </c>
      <c r="F520" s="10">
        <f t="shared" si="24"/>
        <v>92.416107382550337</v>
      </c>
      <c r="G520" s="10">
        <f t="shared" si="25"/>
        <v>57.018633540372676</v>
      </c>
      <c r="H520" s="2">
        <f t="shared" si="26"/>
        <v>5</v>
      </c>
    </row>
    <row r="521" spans="1:8">
      <c r="A521" s="8">
        <v>2080101</v>
      </c>
      <c r="B521" s="181" t="s">
        <v>66</v>
      </c>
      <c r="C521" s="9">
        <v>1517</v>
      </c>
      <c r="D521" s="9">
        <v>1349</v>
      </c>
      <c r="E521" s="9">
        <v>1168</v>
      </c>
      <c r="F521" s="10">
        <f t="shared" si="24"/>
        <v>76.994067237969674</v>
      </c>
      <c r="G521" s="10">
        <f t="shared" si="25"/>
        <v>86.582653817642694</v>
      </c>
      <c r="H521" s="2">
        <f t="shared" si="26"/>
        <v>7</v>
      </c>
    </row>
    <row r="522" spans="1:8">
      <c r="A522" s="8">
        <v>2080102</v>
      </c>
      <c r="B522" s="181" t="s">
        <v>67</v>
      </c>
      <c r="C522" s="9"/>
      <c r="D522" s="9">
        <v>0</v>
      </c>
      <c r="E522" s="9">
        <v>0</v>
      </c>
      <c r="F522" s="10" t="e">
        <f t="shared" si="24"/>
        <v>#DIV/0!</v>
      </c>
      <c r="G522" s="10" t="e">
        <f t="shared" si="25"/>
        <v>#DIV/0!</v>
      </c>
      <c r="H522" s="2">
        <f t="shared" si="26"/>
        <v>7</v>
      </c>
    </row>
    <row r="523" spans="1:8">
      <c r="A523" s="8">
        <v>2080103</v>
      </c>
      <c r="B523" s="181" t="s">
        <v>68</v>
      </c>
      <c r="C523" s="9"/>
      <c r="D523" s="9">
        <v>0</v>
      </c>
      <c r="E523" s="9">
        <v>0</v>
      </c>
      <c r="F523" s="10" t="e">
        <f t="shared" si="24"/>
        <v>#DIV/0!</v>
      </c>
      <c r="G523" s="10" t="e">
        <f t="shared" si="25"/>
        <v>#DIV/0!</v>
      </c>
      <c r="H523" s="2">
        <f t="shared" si="26"/>
        <v>7</v>
      </c>
    </row>
    <row r="524" spans="1:8">
      <c r="A524" s="8">
        <v>2080104</v>
      </c>
      <c r="B524" s="181" t="s">
        <v>415</v>
      </c>
      <c r="C524" s="9"/>
      <c r="D524" s="9">
        <v>0</v>
      </c>
      <c r="E524" s="9">
        <v>0</v>
      </c>
      <c r="F524" s="10" t="e">
        <f t="shared" si="24"/>
        <v>#DIV/0!</v>
      </c>
      <c r="G524" s="10" t="e">
        <f t="shared" si="25"/>
        <v>#DIV/0!</v>
      </c>
      <c r="H524" s="2">
        <f t="shared" si="26"/>
        <v>7</v>
      </c>
    </row>
    <row r="525" spans="1:8">
      <c r="A525" s="8">
        <v>2080105</v>
      </c>
      <c r="B525" s="181" t="s">
        <v>416</v>
      </c>
      <c r="C525" s="9"/>
      <c r="D525" s="9">
        <v>0</v>
      </c>
      <c r="E525" s="9">
        <v>0</v>
      </c>
      <c r="F525" s="10" t="e">
        <f t="shared" si="24"/>
        <v>#DIV/0!</v>
      </c>
      <c r="G525" s="10" t="e">
        <f t="shared" si="25"/>
        <v>#DIV/0!</v>
      </c>
      <c r="H525" s="2">
        <f t="shared" si="26"/>
        <v>7</v>
      </c>
    </row>
    <row r="526" spans="1:8">
      <c r="A526" s="8">
        <v>2080106</v>
      </c>
      <c r="B526" s="181" t="s">
        <v>417</v>
      </c>
      <c r="C526" s="9">
        <v>208</v>
      </c>
      <c r="D526" s="9">
        <v>274</v>
      </c>
      <c r="E526" s="9">
        <v>218</v>
      </c>
      <c r="F526" s="10">
        <f t="shared" si="24"/>
        <v>104.80769230769231</v>
      </c>
      <c r="G526" s="10">
        <f t="shared" si="25"/>
        <v>79.56204379562044</v>
      </c>
      <c r="H526" s="2">
        <f t="shared" si="26"/>
        <v>7</v>
      </c>
    </row>
    <row r="527" spans="1:8">
      <c r="A527" s="8">
        <v>2080107</v>
      </c>
      <c r="B527" s="181" t="s">
        <v>418</v>
      </c>
      <c r="C527" s="9"/>
      <c r="D527" s="9">
        <v>0</v>
      </c>
      <c r="E527" s="9">
        <v>0</v>
      </c>
      <c r="F527" s="10" t="e">
        <f t="shared" si="24"/>
        <v>#DIV/0!</v>
      </c>
      <c r="G527" s="10" t="e">
        <f t="shared" si="25"/>
        <v>#DIV/0!</v>
      </c>
      <c r="H527" s="2">
        <f t="shared" si="26"/>
        <v>7</v>
      </c>
    </row>
    <row r="528" spans="1:8">
      <c r="A528" s="8">
        <v>2080108</v>
      </c>
      <c r="B528" s="181" t="s">
        <v>107</v>
      </c>
      <c r="C528" s="9"/>
      <c r="D528" s="9">
        <v>0</v>
      </c>
      <c r="E528" s="9">
        <v>0</v>
      </c>
      <c r="F528" s="10" t="e">
        <f t="shared" si="24"/>
        <v>#DIV/0!</v>
      </c>
      <c r="G528" s="10" t="e">
        <f t="shared" si="25"/>
        <v>#DIV/0!</v>
      </c>
      <c r="H528" s="2">
        <f t="shared" si="26"/>
        <v>7</v>
      </c>
    </row>
    <row r="529" spans="1:8">
      <c r="A529" s="8">
        <v>2080109</v>
      </c>
      <c r="B529" s="181" t="s">
        <v>419</v>
      </c>
      <c r="C529" s="9">
        <v>1055</v>
      </c>
      <c r="D529" s="9">
        <v>2810</v>
      </c>
      <c r="E529" s="9">
        <v>834</v>
      </c>
      <c r="F529" s="10">
        <f t="shared" si="24"/>
        <v>79.052132701421797</v>
      </c>
      <c r="G529" s="10">
        <f t="shared" si="25"/>
        <v>29.679715302491104</v>
      </c>
      <c r="H529" s="2">
        <f t="shared" si="26"/>
        <v>7</v>
      </c>
    </row>
    <row r="530" spans="1:8">
      <c r="A530" s="8">
        <v>2080110</v>
      </c>
      <c r="B530" s="181" t="s">
        <v>420</v>
      </c>
      <c r="C530" s="9"/>
      <c r="D530" s="9">
        <v>0</v>
      </c>
      <c r="E530" s="9">
        <v>0</v>
      </c>
      <c r="F530" s="10" t="e">
        <f t="shared" si="24"/>
        <v>#DIV/0!</v>
      </c>
      <c r="G530" s="10" t="e">
        <f t="shared" si="25"/>
        <v>#DIV/0!</v>
      </c>
      <c r="H530" s="2">
        <f t="shared" si="26"/>
        <v>7</v>
      </c>
    </row>
    <row r="531" spans="1:8">
      <c r="A531" s="8">
        <v>2080111</v>
      </c>
      <c r="B531" s="181" t="s">
        <v>421</v>
      </c>
      <c r="C531" s="9"/>
      <c r="D531" s="9">
        <v>0</v>
      </c>
      <c r="E531" s="9">
        <v>0</v>
      </c>
      <c r="F531" s="10" t="e">
        <f t="shared" si="24"/>
        <v>#DIV/0!</v>
      </c>
      <c r="G531" s="10" t="e">
        <f t="shared" si="25"/>
        <v>#DIV/0!</v>
      </c>
      <c r="H531" s="2">
        <f t="shared" si="26"/>
        <v>7</v>
      </c>
    </row>
    <row r="532" spans="1:8">
      <c r="A532" s="8">
        <v>2080112</v>
      </c>
      <c r="B532" s="181" t="s">
        <v>422</v>
      </c>
      <c r="C532" s="9"/>
      <c r="D532" s="9">
        <v>0</v>
      </c>
      <c r="E532" s="9">
        <v>0</v>
      </c>
      <c r="F532" s="10" t="e">
        <f t="shared" si="24"/>
        <v>#DIV/0!</v>
      </c>
      <c r="G532" s="10" t="e">
        <f t="shared" si="25"/>
        <v>#DIV/0!</v>
      </c>
      <c r="H532" s="2">
        <f t="shared" si="26"/>
        <v>7</v>
      </c>
    </row>
    <row r="533" spans="1:8">
      <c r="A533" s="8">
        <v>2080113</v>
      </c>
      <c r="B533" s="181" t="s">
        <v>423</v>
      </c>
      <c r="C533" s="9"/>
      <c r="D533" s="9"/>
      <c r="E533" s="9">
        <v>0</v>
      </c>
      <c r="F533" s="10" t="e">
        <f t="shared" si="24"/>
        <v>#DIV/0!</v>
      </c>
      <c r="G533" s="10" t="e">
        <f t="shared" si="25"/>
        <v>#DIV/0!</v>
      </c>
      <c r="H533" s="2">
        <f t="shared" si="26"/>
        <v>7</v>
      </c>
    </row>
    <row r="534" spans="1:8">
      <c r="A534" s="8">
        <v>2080114</v>
      </c>
      <c r="B534" s="181" t="s">
        <v>424</v>
      </c>
      <c r="C534" s="9"/>
      <c r="D534" s="9"/>
      <c r="E534" s="9">
        <v>0</v>
      </c>
      <c r="F534" s="10" t="e">
        <f t="shared" si="24"/>
        <v>#DIV/0!</v>
      </c>
      <c r="G534" s="10" t="e">
        <f t="shared" si="25"/>
        <v>#DIV/0!</v>
      </c>
      <c r="H534" s="2">
        <f t="shared" si="26"/>
        <v>7</v>
      </c>
    </row>
    <row r="535" spans="1:8">
      <c r="A535" s="8">
        <v>2080115</v>
      </c>
      <c r="B535" s="181" t="s">
        <v>425</v>
      </c>
      <c r="C535" s="9"/>
      <c r="D535" s="9"/>
      <c r="E535" s="9">
        <v>0</v>
      </c>
      <c r="F535" s="10" t="e">
        <f t="shared" si="24"/>
        <v>#DIV/0!</v>
      </c>
      <c r="G535" s="10" t="e">
        <f t="shared" si="25"/>
        <v>#DIV/0!</v>
      </c>
      <c r="H535" s="2">
        <f t="shared" si="26"/>
        <v>7</v>
      </c>
    </row>
    <row r="536" spans="1:8">
      <c r="A536" s="8">
        <v>2080116</v>
      </c>
      <c r="B536" s="181" t="s">
        <v>426</v>
      </c>
      <c r="C536" s="9"/>
      <c r="D536" s="9"/>
      <c r="E536" s="9">
        <v>0</v>
      </c>
      <c r="F536" s="10" t="e">
        <f t="shared" si="24"/>
        <v>#DIV/0!</v>
      </c>
      <c r="G536" s="10" t="e">
        <f t="shared" si="25"/>
        <v>#DIV/0!</v>
      </c>
      <c r="H536" s="2">
        <f t="shared" si="26"/>
        <v>7</v>
      </c>
    </row>
    <row r="537" spans="1:8">
      <c r="A537" s="8">
        <v>2080150</v>
      </c>
      <c r="B537" s="181" t="s">
        <v>75</v>
      </c>
      <c r="C537" s="9"/>
      <c r="D537" s="9"/>
      <c r="E537" s="9">
        <v>0</v>
      </c>
      <c r="F537" s="10" t="e">
        <f t="shared" si="24"/>
        <v>#DIV/0!</v>
      </c>
      <c r="G537" s="10" t="e">
        <f t="shared" si="25"/>
        <v>#DIV/0!</v>
      </c>
      <c r="H537" s="2">
        <f t="shared" si="26"/>
        <v>7</v>
      </c>
    </row>
    <row r="538" spans="1:8">
      <c r="A538" s="8">
        <v>2080199</v>
      </c>
      <c r="B538" s="181" t="s">
        <v>427</v>
      </c>
      <c r="C538" s="9">
        <v>200</v>
      </c>
      <c r="D538" s="9">
        <v>397</v>
      </c>
      <c r="E538" s="9">
        <v>534</v>
      </c>
      <c r="F538" s="10">
        <f t="shared" si="24"/>
        <v>267</v>
      </c>
      <c r="G538" s="10">
        <f t="shared" si="25"/>
        <v>134.5088161209068</v>
      </c>
      <c r="H538" s="2">
        <f t="shared" si="26"/>
        <v>7</v>
      </c>
    </row>
    <row r="539" spans="1:8">
      <c r="A539" s="73">
        <v>20802</v>
      </c>
      <c r="B539" s="177" t="s">
        <v>428</v>
      </c>
      <c r="C539" s="10">
        <f>SUM(C540:C546)</f>
        <v>396</v>
      </c>
      <c r="D539" s="10">
        <f>SUM(D540:D546)</f>
        <v>821</v>
      </c>
      <c r="E539" s="10">
        <f>SUM(E540:E546)</f>
        <v>853</v>
      </c>
      <c r="F539" s="10">
        <f t="shared" si="24"/>
        <v>215.40404040404039</v>
      </c>
      <c r="G539" s="10">
        <f t="shared" si="25"/>
        <v>103.89768574908649</v>
      </c>
      <c r="H539" s="2">
        <f t="shared" si="26"/>
        <v>5</v>
      </c>
    </row>
    <row r="540" spans="1:8">
      <c r="A540" s="8">
        <v>2080201</v>
      </c>
      <c r="B540" s="181" t="s">
        <v>66</v>
      </c>
      <c r="C540" s="9">
        <v>396</v>
      </c>
      <c r="D540" s="9">
        <v>764</v>
      </c>
      <c r="E540" s="9">
        <v>820</v>
      </c>
      <c r="F540" s="10">
        <f t="shared" si="24"/>
        <v>207.07070707070704</v>
      </c>
      <c r="G540" s="10">
        <f t="shared" si="25"/>
        <v>107.32984293193716</v>
      </c>
      <c r="H540" s="2">
        <f t="shared" si="26"/>
        <v>7</v>
      </c>
    </row>
    <row r="541" spans="1:8">
      <c r="A541" s="8">
        <v>2080202</v>
      </c>
      <c r="B541" s="181" t="s">
        <v>67</v>
      </c>
      <c r="C541" s="9"/>
      <c r="D541" s="9"/>
      <c r="E541" s="9">
        <v>0</v>
      </c>
      <c r="F541" s="10" t="e">
        <f t="shared" si="24"/>
        <v>#DIV/0!</v>
      </c>
      <c r="G541" s="10" t="e">
        <f t="shared" si="25"/>
        <v>#DIV/0!</v>
      </c>
      <c r="H541" s="2">
        <f t="shared" si="26"/>
        <v>7</v>
      </c>
    </row>
    <row r="542" spans="1:8">
      <c r="A542" s="8">
        <v>2080203</v>
      </c>
      <c r="B542" s="181" t="s">
        <v>68</v>
      </c>
      <c r="C542" s="9"/>
      <c r="D542" s="9"/>
      <c r="E542" s="9">
        <v>0</v>
      </c>
      <c r="F542" s="10" t="e">
        <f t="shared" si="24"/>
        <v>#DIV/0!</v>
      </c>
      <c r="G542" s="10" t="e">
        <f t="shared" si="25"/>
        <v>#DIV/0!</v>
      </c>
      <c r="H542" s="2">
        <f t="shared" si="26"/>
        <v>7</v>
      </c>
    </row>
    <row r="543" spans="1:8">
      <c r="A543" s="8">
        <v>2080206</v>
      </c>
      <c r="B543" s="181" t="s">
        <v>429</v>
      </c>
      <c r="C543" s="9"/>
      <c r="D543" s="9"/>
      <c r="E543" s="9">
        <v>0</v>
      </c>
      <c r="F543" s="10" t="e">
        <f t="shared" si="24"/>
        <v>#DIV/0!</v>
      </c>
      <c r="G543" s="10" t="e">
        <f t="shared" si="25"/>
        <v>#DIV/0!</v>
      </c>
      <c r="H543" s="2">
        <f t="shared" si="26"/>
        <v>7</v>
      </c>
    </row>
    <row r="544" spans="1:8">
      <c r="A544" s="8">
        <v>2080207</v>
      </c>
      <c r="B544" s="181" t="s">
        <v>430</v>
      </c>
      <c r="C544" s="9"/>
      <c r="D544" s="9"/>
      <c r="E544" s="9">
        <v>28</v>
      </c>
      <c r="F544" s="10" t="e">
        <f t="shared" si="24"/>
        <v>#DIV/0!</v>
      </c>
      <c r="G544" s="10" t="e">
        <f t="shared" si="25"/>
        <v>#DIV/0!</v>
      </c>
      <c r="H544" s="2">
        <f t="shared" si="26"/>
        <v>7</v>
      </c>
    </row>
    <row r="545" spans="1:8">
      <c r="A545" s="8">
        <v>2080208</v>
      </c>
      <c r="B545" s="181" t="s">
        <v>431</v>
      </c>
      <c r="C545" s="9"/>
      <c r="D545" s="9"/>
      <c r="E545" s="9">
        <v>0</v>
      </c>
      <c r="F545" s="10" t="e">
        <f t="shared" si="24"/>
        <v>#DIV/0!</v>
      </c>
      <c r="G545" s="10" t="e">
        <f t="shared" si="25"/>
        <v>#DIV/0!</v>
      </c>
      <c r="H545" s="2">
        <f t="shared" si="26"/>
        <v>7</v>
      </c>
    </row>
    <row r="546" spans="1:8">
      <c r="A546" s="8">
        <v>2080299</v>
      </c>
      <c r="B546" s="181" t="s">
        <v>432</v>
      </c>
      <c r="C546" s="9"/>
      <c r="D546" s="9">
        <v>57</v>
      </c>
      <c r="E546" s="9">
        <v>5</v>
      </c>
      <c r="F546" s="10" t="e">
        <f t="shared" si="24"/>
        <v>#DIV/0!</v>
      </c>
      <c r="G546" s="10">
        <f t="shared" si="25"/>
        <v>8.7719298245614024</v>
      </c>
      <c r="H546" s="2">
        <f t="shared" si="26"/>
        <v>7</v>
      </c>
    </row>
    <row r="547" spans="1:8">
      <c r="A547" s="73">
        <v>20804</v>
      </c>
      <c r="B547" s="177" t="s">
        <v>433</v>
      </c>
      <c r="C547" s="10">
        <f>SUM(C548)</f>
        <v>0</v>
      </c>
      <c r="D547" s="10">
        <f>SUM(D548)</f>
        <v>0</v>
      </c>
      <c r="E547" s="10">
        <f>SUM(E548)</f>
        <v>0</v>
      </c>
      <c r="F547" s="10" t="e">
        <f t="shared" si="24"/>
        <v>#DIV/0!</v>
      </c>
      <c r="G547" s="10" t="e">
        <f t="shared" si="25"/>
        <v>#DIV/0!</v>
      </c>
      <c r="H547" s="2">
        <f t="shared" si="26"/>
        <v>5</v>
      </c>
    </row>
    <row r="548" spans="1:8">
      <c r="A548" s="8">
        <v>2080402</v>
      </c>
      <c r="B548" s="181" t="s">
        <v>434</v>
      </c>
      <c r="C548" s="9"/>
      <c r="D548" s="9"/>
      <c r="E548" s="9">
        <v>0</v>
      </c>
      <c r="F548" s="10" t="e">
        <f t="shared" si="24"/>
        <v>#DIV/0!</v>
      </c>
      <c r="G548" s="10" t="e">
        <f t="shared" si="25"/>
        <v>#DIV/0!</v>
      </c>
      <c r="H548" s="2">
        <f t="shared" si="26"/>
        <v>7</v>
      </c>
    </row>
    <row r="549" spans="1:8">
      <c r="A549" s="73">
        <v>20805</v>
      </c>
      <c r="B549" s="177" t="s">
        <v>435</v>
      </c>
      <c r="C549" s="10">
        <f>SUM(C550:C557)</f>
        <v>9831</v>
      </c>
      <c r="D549" s="10">
        <f>SUM(D550:D557)</f>
        <v>15680</v>
      </c>
      <c r="E549" s="10">
        <f>SUM(E550:E557)</f>
        <v>16024</v>
      </c>
      <c r="F549" s="10">
        <f t="shared" si="24"/>
        <v>162.99460889024516</v>
      </c>
      <c r="G549" s="10">
        <f t="shared" si="25"/>
        <v>102.19387755102041</v>
      </c>
      <c r="H549" s="2">
        <f t="shared" si="26"/>
        <v>5</v>
      </c>
    </row>
    <row r="550" spans="1:8">
      <c r="A550" s="8">
        <v>2080501</v>
      </c>
      <c r="B550" s="181" t="s">
        <v>436</v>
      </c>
      <c r="C550" s="9">
        <v>1024</v>
      </c>
      <c r="D550" s="9">
        <v>1015</v>
      </c>
      <c r="E550" s="9">
        <v>165</v>
      </c>
      <c r="F550" s="10">
        <f t="shared" si="24"/>
        <v>16.11328125</v>
      </c>
      <c r="G550" s="10">
        <f t="shared" si="25"/>
        <v>16.256157635467979</v>
      </c>
      <c r="H550" s="2">
        <f t="shared" si="26"/>
        <v>7</v>
      </c>
    </row>
    <row r="551" spans="1:8">
      <c r="A551" s="8">
        <v>2080502</v>
      </c>
      <c r="B551" s="181" t="s">
        <v>437</v>
      </c>
      <c r="C551" s="9">
        <v>1481</v>
      </c>
      <c r="D551" s="9">
        <v>1431</v>
      </c>
      <c r="E551" s="9">
        <v>258</v>
      </c>
      <c r="F551" s="10">
        <f t="shared" si="24"/>
        <v>17.420661715057395</v>
      </c>
      <c r="G551" s="10">
        <f t="shared" si="25"/>
        <v>18.029350104821802</v>
      </c>
      <c r="H551" s="2">
        <f t="shared" si="26"/>
        <v>7</v>
      </c>
    </row>
    <row r="552" spans="1:8">
      <c r="A552" s="8">
        <v>2080503</v>
      </c>
      <c r="B552" s="181" t="s">
        <v>438</v>
      </c>
      <c r="C552" s="9">
        <v>298</v>
      </c>
      <c r="D552" s="9">
        <v>157</v>
      </c>
      <c r="E552" s="9">
        <v>246</v>
      </c>
      <c r="F552" s="10">
        <f t="shared" si="24"/>
        <v>82.550335570469798</v>
      </c>
      <c r="G552" s="10">
        <f t="shared" si="25"/>
        <v>156.68789808917199</v>
      </c>
      <c r="H552" s="2">
        <f t="shared" si="26"/>
        <v>7</v>
      </c>
    </row>
    <row r="553" spans="1:8">
      <c r="A553" s="8">
        <v>2080505</v>
      </c>
      <c r="B553" s="181" t="s">
        <v>439</v>
      </c>
      <c r="C553" s="9">
        <v>4943</v>
      </c>
      <c r="D553" s="9">
        <v>9630</v>
      </c>
      <c r="E553" s="9">
        <v>12920</v>
      </c>
      <c r="F553" s="10">
        <f t="shared" si="24"/>
        <v>261.37972890956911</v>
      </c>
      <c r="G553" s="10">
        <f t="shared" si="25"/>
        <v>134.16407061266875</v>
      </c>
      <c r="H553" s="2">
        <f t="shared" si="26"/>
        <v>7</v>
      </c>
    </row>
    <row r="554" spans="1:8">
      <c r="A554" s="8">
        <v>2080506</v>
      </c>
      <c r="B554" s="181" t="s">
        <v>440</v>
      </c>
      <c r="C554" s="9">
        <v>1345</v>
      </c>
      <c r="D554" s="9">
        <v>447</v>
      </c>
      <c r="E554" s="9">
        <v>97</v>
      </c>
      <c r="F554" s="10">
        <f t="shared" si="24"/>
        <v>7.2118959107806688</v>
      </c>
      <c r="G554" s="10">
        <f t="shared" si="25"/>
        <v>21.700223713646533</v>
      </c>
      <c r="H554" s="2">
        <f t="shared" si="26"/>
        <v>7</v>
      </c>
    </row>
    <row r="555" spans="1:8">
      <c r="A555" s="8">
        <v>2080507</v>
      </c>
      <c r="B555" s="181" t="s">
        <v>441</v>
      </c>
      <c r="C555" s="9">
        <v>740</v>
      </c>
      <c r="D555" s="9">
        <v>3000</v>
      </c>
      <c r="E555" s="9">
        <v>0</v>
      </c>
      <c r="F555" s="10">
        <f t="shared" si="24"/>
        <v>0</v>
      </c>
      <c r="G555" s="10">
        <f t="shared" si="25"/>
        <v>0</v>
      </c>
      <c r="H555" s="2">
        <f t="shared" si="26"/>
        <v>7</v>
      </c>
    </row>
    <row r="556" spans="1:8">
      <c r="A556" s="8">
        <v>2080508</v>
      </c>
      <c r="B556" s="181" t="s">
        <v>442</v>
      </c>
      <c r="C556" s="9"/>
      <c r="D556" s="9"/>
      <c r="E556" s="9">
        <f>2340-2</f>
        <v>2338</v>
      </c>
      <c r="F556" s="10" t="e">
        <f t="shared" si="24"/>
        <v>#DIV/0!</v>
      </c>
      <c r="G556" s="10" t="e">
        <f t="shared" si="25"/>
        <v>#DIV/0!</v>
      </c>
      <c r="H556" s="2">
        <f t="shared" si="26"/>
        <v>7</v>
      </c>
    </row>
    <row r="557" spans="1:8">
      <c r="A557" s="8">
        <v>2080599</v>
      </c>
      <c r="B557" s="181" t="s">
        <v>443</v>
      </c>
      <c r="C557" s="9"/>
      <c r="D557" s="9"/>
      <c r="E557" s="9">
        <v>0</v>
      </c>
      <c r="F557" s="10" t="e">
        <f t="shared" si="24"/>
        <v>#DIV/0!</v>
      </c>
      <c r="G557" s="10" t="e">
        <f t="shared" si="25"/>
        <v>#DIV/0!</v>
      </c>
      <c r="H557" s="2">
        <f t="shared" si="26"/>
        <v>7</v>
      </c>
    </row>
    <row r="558" spans="1:8">
      <c r="A558" s="73">
        <v>20806</v>
      </c>
      <c r="B558" s="177" t="s">
        <v>444</v>
      </c>
      <c r="C558" s="10">
        <f>SUM(C559:C561)</f>
        <v>0</v>
      </c>
      <c r="D558" s="10">
        <f>SUM(D559:D561)</f>
        <v>0</v>
      </c>
      <c r="E558" s="10">
        <f>SUM(E559:E561)</f>
        <v>0</v>
      </c>
      <c r="F558" s="10" t="e">
        <f t="shared" si="24"/>
        <v>#DIV/0!</v>
      </c>
      <c r="G558" s="10" t="e">
        <f t="shared" si="25"/>
        <v>#DIV/0!</v>
      </c>
      <c r="H558" s="2">
        <f t="shared" si="26"/>
        <v>5</v>
      </c>
    </row>
    <row r="559" spans="1:8">
      <c r="A559" s="8">
        <v>2080601</v>
      </c>
      <c r="B559" s="181" t="s">
        <v>445</v>
      </c>
      <c r="C559" s="9"/>
      <c r="D559" s="9"/>
      <c r="E559" s="9">
        <v>0</v>
      </c>
      <c r="F559" s="10" t="e">
        <f t="shared" si="24"/>
        <v>#DIV/0!</v>
      </c>
      <c r="G559" s="10" t="e">
        <f t="shared" si="25"/>
        <v>#DIV/0!</v>
      </c>
      <c r="H559" s="2">
        <f t="shared" si="26"/>
        <v>7</v>
      </c>
    </row>
    <row r="560" spans="1:8">
      <c r="A560" s="8">
        <v>2080602</v>
      </c>
      <c r="B560" s="181" t="s">
        <v>446</v>
      </c>
      <c r="C560" s="9"/>
      <c r="D560" s="9"/>
      <c r="E560" s="9">
        <v>0</v>
      </c>
      <c r="F560" s="10" t="e">
        <f t="shared" si="24"/>
        <v>#DIV/0!</v>
      </c>
      <c r="G560" s="10" t="e">
        <f t="shared" si="25"/>
        <v>#DIV/0!</v>
      </c>
      <c r="H560" s="2">
        <f t="shared" si="26"/>
        <v>7</v>
      </c>
    </row>
    <row r="561" spans="1:8">
      <c r="A561" s="8">
        <v>2080699</v>
      </c>
      <c r="B561" s="181" t="s">
        <v>447</v>
      </c>
      <c r="C561" s="9"/>
      <c r="D561" s="9"/>
      <c r="E561" s="9">
        <v>0</v>
      </c>
      <c r="F561" s="10" t="e">
        <f t="shared" si="24"/>
        <v>#DIV/0!</v>
      </c>
      <c r="G561" s="10" t="e">
        <f t="shared" si="25"/>
        <v>#DIV/0!</v>
      </c>
      <c r="H561" s="2">
        <f t="shared" si="26"/>
        <v>7</v>
      </c>
    </row>
    <row r="562" spans="1:8">
      <c r="A562" s="73">
        <v>20807</v>
      </c>
      <c r="B562" s="177" t="s">
        <v>448</v>
      </c>
      <c r="C562" s="10">
        <f>SUM(C563:C571)</f>
        <v>140</v>
      </c>
      <c r="D562" s="10">
        <f>SUM(D563:D571)</f>
        <v>3900</v>
      </c>
      <c r="E562" s="10">
        <f>SUM(E563:E571)</f>
        <v>2396</v>
      </c>
      <c r="F562" s="10">
        <f t="shared" si="24"/>
        <v>1711.4285714285713</v>
      </c>
      <c r="G562" s="10">
        <f t="shared" si="25"/>
        <v>61.435897435897438</v>
      </c>
      <c r="H562" s="2">
        <f t="shared" si="26"/>
        <v>5</v>
      </c>
    </row>
    <row r="563" spans="1:8">
      <c r="A563" s="8">
        <v>2080701</v>
      </c>
      <c r="B563" s="181" t="s">
        <v>449</v>
      </c>
      <c r="C563" s="9"/>
      <c r="D563" s="9"/>
      <c r="E563" s="9">
        <v>0</v>
      </c>
      <c r="F563" s="10" t="e">
        <f t="shared" si="24"/>
        <v>#DIV/0!</v>
      </c>
      <c r="G563" s="10" t="e">
        <f t="shared" si="25"/>
        <v>#DIV/0!</v>
      </c>
      <c r="H563" s="2">
        <f t="shared" si="26"/>
        <v>7</v>
      </c>
    </row>
    <row r="564" spans="1:8">
      <c r="A564" s="8">
        <v>2080702</v>
      </c>
      <c r="B564" s="181" t="s">
        <v>450</v>
      </c>
      <c r="C564" s="9"/>
      <c r="D564" s="9"/>
      <c r="E564" s="9">
        <v>0</v>
      </c>
      <c r="F564" s="10" t="e">
        <f t="shared" si="24"/>
        <v>#DIV/0!</v>
      </c>
      <c r="G564" s="10" t="e">
        <f t="shared" si="25"/>
        <v>#DIV/0!</v>
      </c>
      <c r="H564" s="2">
        <f t="shared" si="26"/>
        <v>7</v>
      </c>
    </row>
    <row r="565" spans="1:8">
      <c r="A565" s="8">
        <v>2080704</v>
      </c>
      <c r="B565" s="181" t="s">
        <v>451</v>
      </c>
      <c r="C565" s="9"/>
      <c r="D565" s="9"/>
      <c r="E565" s="9">
        <v>0</v>
      </c>
      <c r="F565" s="10" t="e">
        <f t="shared" si="24"/>
        <v>#DIV/0!</v>
      </c>
      <c r="G565" s="10" t="e">
        <f t="shared" si="25"/>
        <v>#DIV/0!</v>
      </c>
      <c r="H565" s="2">
        <f t="shared" si="26"/>
        <v>7</v>
      </c>
    </row>
    <row r="566" spans="1:8">
      <c r="A566" s="8">
        <v>2080705</v>
      </c>
      <c r="B566" s="181" t="s">
        <v>452</v>
      </c>
      <c r="C566" s="9"/>
      <c r="D566" s="9">
        <v>13</v>
      </c>
      <c r="E566" s="9">
        <v>0</v>
      </c>
      <c r="F566" s="10" t="e">
        <f t="shared" si="24"/>
        <v>#DIV/0!</v>
      </c>
      <c r="G566" s="10">
        <f t="shared" si="25"/>
        <v>0</v>
      </c>
      <c r="H566" s="2">
        <f t="shared" si="26"/>
        <v>7</v>
      </c>
    </row>
    <row r="567" spans="1:8">
      <c r="A567" s="8">
        <v>2080709</v>
      </c>
      <c r="B567" s="181" t="s">
        <v>453</v>
      </c>
      <c r="C567" s="9"/>
      <c r="D567" s="9"/>
      <c r="E567" s="9">
        <v>0</v>
      </c>
      <c r="F567" s="10" t="e">
        <f t="shared" si="24"/>
        <v>#DIV/0!</v>
      </c>
      <c r="G567" s="10" t="e">
        <f t="shared" si="25"/>
        <v>#DIV/0!</v>
      </c>
      <c r="H567" s="2">
        <f t="shared" si="26"/>
        <v>7</v>
      </c>
    </row>
    <row r="568" spans="1:8">
      <c r="A568" s="8">
        <v>2080711</v>
      </c>
      <c r="B568" s="181" t="s">
        <v>454</v>
      </c>
      <c r="C568" s="9"/>
      <c r="D568" s="9"/>
      <c r="E568" s="9">
        <v>0</v>
      </c>
      <c r="F568" s="10" t="e">
        <f t="shared" si="24"/>
        <v>#DIV/0!</v>
      </c>
      <c r="G568" s="10" t="e">
        <f t="shared" si="25"/>
        <v>#DIV/0!</v>
      </c>
      <c r="H568" s="2">
        <f t="shared" si="26"/>
        <v>7</v>
      </c>
    </row>
    <row r="569" spans="1:8">
      <c r="A569" s="8">
        <v>2080712</v>
      </c>
      <c r="B569" s="181" t="s">
        <v>455</v>
      </c>
      <c r="C569" s="9"/>
      <c r="D569" s="9"/>
      <c r="E569" s="9">
        <v>0</v>
      </c>
      <c r="F569" s="10" t="e">
        <f t="shared" si="24"/>
        <v>#DIV/0!</v>
      </c>
      <c r="G569" s="10" t="e">
        <f t="shared" si="25"/>
        <v>#DIV/0!</v>
      </c>
      <c r="H569" s="2">
        <f t="shared" si="26"/>
        <v>7</v>
      </c>
    </row>
    <row r="570" spans="1:8">
      <c r="A570" s="8">
        <v>2080713</v>
      </c>
      <c r="B570" s="181" t="s">
        <v>456</v>
      </c>
      <c r="C570" s="9"/>
      <c r="D570" s="9"/>
      <c r="E570" s="9">
        <v>0</v>
      </c>
      <c r="F570" s="10" t="e">
        <f t="shared" si="24"/>
        <v>#DIV/0!</v>
      </c>
      <c r="G570" s="10" t="e">
        <f t="shared" si="25"/>
        <v>#DIV/0!</v>
      </c>
      <c r="H570" s="2">
        <f t="shared" si="26"/>
        <v>7</v>
      </c>
    </row>
    <row r="571" spans="1:8">
      <c r="A571" s="8">
        <v>2080799</v>
      </c>
      <c r="B571" s="181" t="s">
        <v>457</v>
      </c>
      <c r="C571" s="9">
        <v>140</v>
      </c>
      <c r="D571" s="9">
        <v>3887</v>
      </c>
      <c r="E571" s="9">
        <v>2396</v>
      </c>
      <c r="F571" s="10">
        <f t="shared" si="24"/>
        <v>1711.4285714285713</v>
      </c>
      <c r="G571" s="10">
        <f t="shared" si="25"/>
        <v>61.641368664780039</v>
      </c>
      <c r="H571" s="2">
        <f t="shared" si="26"/>
        <v>7</v>
      </c>
    </row>
    <row r="572" spans="1:8">
      <c r="A572" s="73">
        <v>20808</v>
      </c>
      <c r="B572" s="177" t="s">
        <v>458</v>
      </c>
      <c r="C572" s="10">
        <f>SUM(C573:C580)</f>
        <v>1441</v>
      </c>
      <c r="D572" s="10">
        <f>SUM(D573:D580)</f>
        <v>6381</v>
      </c>
      <c r="E572" s="10">
        <f>SUM(E573:E580)</f>
        <v>4280</v>
      </c>
      <c r="F572" s="10">
        <f t="shared" si="24"/>
        <v>297.01596113809853</v>
      </c>
      <c r="G572" s="10">
        <f t="shared" si="25"/>
        <v>67.074126312490208</v>
      </c>
      <c r="H572" s="2">
        <f t="shared" si="26"/>
        <v>5</v>
      </c>
    </row>
    <row r="573" spans="1:8">
      <c r="A573" s="8">
        <v>2080801</v>
      </c>
      <c r="B573" s="181" t="s">
        <v>459</v>
      </c>
      <c r="C573" s="9">
        <v>991</v>
      </c>
      <c r="D573" s="9">
        <v>1222</v>
      </c>
      <c r="E573" s="9">
        <v>2049</v>
      </c>
      <c r="F573" s="10">
        <f t="shared" si="24"/>
        <v>206.76084762865793</v>
      </c>
      <c r="G573" s="10">
        <f t="shared" si="25"/>
        <v>167.6759410801964</v>
      </c>
      <c r="H573" s="2">
        <f t="shared" si="26"/>
        <v>7</v>
      </c>
    </row>
    <row r="574" spans="1:8">
      <c r="A574" s="8">
        <v>2080802</v>
      </c>
      <c r="B574" s="181" t="s">
        <v>460</v>
      </c>
      <c r="C574" s="9"/>
      <c r="D574" s="9">
        <v>0</v>
      </c>
      <c r="E574" s="9">
        <v>0</v>
      </c>
      <c r="F574" s="10" t="e">
        <f t="shared" si="24"/>
        <v>#DIV/0!</v>
      </c>
      <c r="G574" s="10" t="e">
        <f t="shared" si="25"/>
        <v>#DIV/0!</v>
      </c>
      <c r="H574" s="2">
        <f t="shared" si="26"/>
        <v>7</v>
      </c>
    </row>
    <row r="575" spans="1:8">
      <c r="A575" s="8">
        <v>2080803</v>
      </c>
      <c r="B575" s="181" t="s">
        <v>461</v>
      </c>
      <c r="C575" s="9"/>
      <c r="D575" s="9">
        <v>0</v>
      </c>
      <c r="E575" s="9">
        <v>0</v>
      </c>
      <c r="F575" s="10" t="e">
        <f t="shared" si="24"/>
        <v>#DIV/0!</v>
      </c>
      <c r="G575" s="10" t="e">
        <f t="shared" si="25"/>
        <v>#DIV/0!</v>
      </c>
      <c r="H575" s="2">
        <f t="shared" si="26"/>
        <v>7</v>
      </c>
    </row>
    <row r="576" spans="1:8">
      <c r="A576" s="8">
        <v>2080805</v>
      </c>
      <c r="B576" s="181" t="s">
        <v>462</v>
      </c>
      <c r="C576" s="9">
        <v>450</v>
      </c>
      <c r="D576" s="9">
        <v>2964</v>
      </c>
      <c r="E576" s="9">
        <v>2146</v>
      </c>
      <c r="F576" s="10">
        <f t="shared" si="24"/>
        <v>476.88888888888891</v>
      </c>
      <c r="G576" s="10">
        <f t="shared" si="25"/>
        <v>72.40215924426451</v>
      </c>
      <c r="H576" s="2">
        <f t="shared" si="26"/>
        <v>7</v>
      </c>
    </row>
    <row r="577" spans="1:8">
      <c r="A577" s="8">
        <v>2080806</v>
      </c>
      <c r="B577" s="181" t="s">
        <v>463</v>
      </c>
      <c r="C577" s="9"/>
      <c r="D577" s="9">
        <v>1945</v>
      </c>
      <c r="E577" s="9">
        <v>60</v>
      </c>
      <c r="F577" s="10" t="e">
        <f t="shared" si="24"/>
        <v>#DIV/0!</v>
      </c>
      <c r="G577" s="10">
        <f t="shared" si="25"/>
        <v>3.0848329048843186</v>
      </c>
      <c r="H577" s="2">
        <f t="shared" si="26"/>
        <v>7</v>
      </c>
    </row>
    <row r="578" spans="1:8">
      <c r="A578" s="8">
        <v>2080807</v>
      </c>
      <c r="B578" s="181" t="s">
        <v>464</v>
      </c>
      <c r="C578" s="9"/>
      <c r="D578" s="9">
        <v>0</v>
      </c>
      <c r="E578" s="9">
        <v>0</v>
      </c>
      <c r="F578" s="10" t="e">
        <f t="shared" si="24"/>
        <v>#DIV/0!</v>
      </c>
      <c r="G578" s="10" t="e">
        <f t="shared" si="25"/>
        <v>#DIV/0!</v>
      </c>
      <c r="H578" s="2">
        <f t="shared" si="26"/>
        <v>7</v>
      </c>
    </row>
    <row r="579" spans="1:8">
      <c r="A579" s="8">
        <v>2080808</v>
      </c>
      <c r="B579" s="181" t="s">
        <v>465</v>
      </c>
      <c r="C579" s="9"/>
      <c r="D579" s="9">
        <v>69</v>
      </c>
      <c r="E579" s="9">
        <v>24</v>
      </c>
      <c r="F579" s="10" t="e">
        <f t="shared" si="24"/>
        <v>#DIV/0!</v>
      </c>
      <c r="G579" s="10">
        <f t="shared" si="25"/>
        <v>34.782608695652172</v>
      </c>
      <c r="H579" s="2">
        <f t="shared" si="26"/>
        <v>7</v>
      </c>
    </row>
    <row r="580" spans="1:8">
      <c r="A580" s="8">
        <v>2080899</v>
      </c>
      <c r="B580" s="181" t="s">
        <v>466</v>
      </c>
      <c r="C580" s="9"/>
      <c r="D580" s="9">
        <v>181</v>
      </c>
      <c r="E580" s="9">
        <v>1</v>
      </c>
      <c r="F580" s="10" t="e">
        <f t="shared" si="24"/>
        <v>#DIV/0!</v>
      </c>
      <c r="G580" s="10">
        <f t="shared" si="25"/>
        <v>0.55248618784530379</v>
      </c>
      <c r="H580" s="2">
        <f t="shared" si="26"/>
        <v>7</v>
      </c>
    </row>
    <row r="581" spans="1:8">
      <c r="A581" s="73">
        <v>20809</v>
      </c>
      <c r="B581" s="177" t="s">
        <v>467</v>
      </c>
      <c r="C581" s="189">
        <f>SUM(C582:C587)</f>
        <v>310</v>
      </c>
      <c r="D581" s="189">
        <f>SUM(D582:D587)</f>
        <v>915</v>
      </c>
      <c r="E581" s="189">
        <f>SUM(E582:E587)</f>
        <v>723</v>
      </c>
      <c r="F581" s="10">
        <f t="shared" si="24"/>
        <v>233.22580645161287</v>
      </c>
      <c r="G581" s="10">
        <f t="shared" si="25"/>
        <v>79.016393442622942</v>
      </c>
      <c r="H581" s="2">
        <f t="shared" si="26"/>
        <v>5</v>
      </c>
    </row>
    <row r="582" spans="1:8">
      <c r="A582" s="8">
        <v>2080901</v>
      </c>
      <c r="B582" s="181" t="s">
        <v>468</v>
      </c>
      <c r="C582" s="9">
        <v>310</v>
      </c>
      <c r="D582" s="9">
        <v>510</v>
      </c>
      <c r="E582" s="9">
        <v>423</v>
      </c>
      <c r="F582" s="10">
        <f t="shared" si="24"/>
        <v>136.45161290322579</v>
      </c>
      <c r="G582" s="10">
        <f t="shared" si="25"/>
        <v>82.941176470588246</v>
      </c>
      <c r="H582" s="2">
        <f t="shared" si="26"/>
        <v>7</v>
      </c>
    </row>
    <row r="583" spans="1:8">
      <c r="A583" s="8">
        <v>2080902</v>
      </c>
      <c r="B583" s="181" t="s">
        <v>469</v>
      </c>
      <c r="C583" s="9"/>
      <c r="D583" s="9">
        <v>203</v>
      </c>
      <c r="E583" s="9">
        <v>100</v>
      </c>
      <c r="F583" s="10" t="e">
        <f t="shared" ref="F583:F646" si="27">E583/C583*100</f>
        <v>#DIV/0!</v>
      </c>
      <c r="G583" s="10">
        <f t="shared" ref="G583:G646" si="28">E583/D583*100</f>
        <v>49.261083743842363</v>
      </c>
      <c r="H583" s="2">
        <f t="shared" ref="H583:H646" si="29">LEN(A583)</f>
        <v>7</v>
      </c>
    </row>
    <row r="584" spans="1:8">
      <c r="A584" s="8">
        <v>2080903</v>
      </c>
      <c r="B584" s="181" t="s">
        <v>470</v>
      </c>
      <c r="C584" s="9"/>
      <c r="D584" s="9">
        <v>2</v>
      </c>
      <c r="E584" s="9">
        <v>4</v>
      </c>
      <c r="F584" s="10" t="e">
        <f t="shared" si="27"/>
        <v>#DIV/0!</v>
      </c>
      <c r="G584" s="10">
        <f t="shared" si="28"/>
        <v>200</v>
      </c>
      <c r="H584" s="2">
        <f t="shared" si="29"/>
        <v>7</v>
      </c>
    </row>
    <row r="585" spans="1:8">
      <c r="A585" s="8">
        <v>2080904</v>
      </c>
      <c r="B585" s="181" t="s">
        <v>471</v>
      </c>
      <c r="C585" s="9"/>
      <c r="D585" s="9">
        <v>12</v>
      </c>
      <c r="E585" s="9">
        <v>6</v>
      </c>
      <c r="F585" s="10" t="e">
        <f t="shared" si="27"/>
        <v>#DIV/0!</v>
      </c>
      <c r="G585" s="10">
        <f t="shared" si="28"/>
        <v>50</v>
      </c>
      <c r="H585" s="2">
        <f t="shared" si="29"/>
        <v>7</v>
      </c>
    </row>
    <row r="586" spans="1:8">
      <c r="A586" s="8">
        <v>2080905</v>
      </c>
      <c r="B586" s="181" t="s">
        <v>472</v>
      </c>
      <c r="C586" s="9"/>
      <c r="D586" s="9">
        <v>183</v>
      </c>
      <c r="E586" s="9">
        <v>117</v>
      </c>
      <c r="F586" s="10" t="e">
        <f t="shared" si="27"/>
        <v>#DIV/0!</v>
      </c>
      <c r="G586" s="10">
        <f t="shared" si="28"/>
        <v>63.934426229508205</v>
      </c>
      <c r="H586" s="2">
        <f t="shared" si="29"/>
        <v>7</v>
      </c>
    </row>
    <row r="587" spans="1:8">
      <c r="A587" s="8">
        <v>2080999</v>
      </c>
      <c r="B587" s="181" t="s">
        <v>473</v>
      </c>
      <c r="C587" s="9"/>
      <c r="D587" s="9">
        <v>5</v>
      </c>
      <c r="E587" s="9">
        <v>73</v>
      </c>
      <c r="F587" s="10" t="e">
        <f t="shared" si="27"/>
        <v>#DIV/0!</v>
      </c>
      <c r="G587" s="10">
        <f t="shared" si="28"/>
        <v>1460</v>
      </c>
      <c r="H587" s="2">
        <f t="shared" si="29"/>
        <v>7</v>
      </c>
    </row>
    <row r="588" spans="1:8">
      <c r="A588" s="73">
        <v>20810</v>
      </c>
      <c r="B588" s="177" t="s">
        <v>474</v>
      </c>
      <c r="C588" s="189">
        <f>SUM(C589:C595)</f>
        <v>0</v>
      </c>
      <c r="D588" s="189">
        <f>SUM(D589:D595)</f>
        <v>2338</v>
      </c>
      <c r="E588" s="189">
        <f>SUM(E589:E595)</f>
        <v>3079</v>
      </c>
      <c r="F588" s="10" t="e">
        <f t="shared" si="27"/>
        <v>#DIV/0!</v>
      </c>
      <c r="G588" s="10">
        <f t="shared" si="28"/>
        <v>131.69375534644996</v>
      </c>
      <c r="H588" s="2">
        <f t="shared" si="29"/>
        <v>5</v>
      </c>
    </row>
    <row r="589" spans="1:8">
      <c r="A589" s="8">
        <v>2081001</v>
      </c>
      <c r="B589" s="181" t="s">
        <v>475</v>
      </c>
      <c r="C589" s="9"/>
      <c r="D589" s="9">
        <v>0</v>
      </c>
      <c r="E589" s="9">
        <v>42</v>
      </c>
      <c r="F589" s="10" t="e">
        <f t="shared" si="27"/>
        <v>#DIV/0!</v>
      </c>
      <c r="G589" s="10" t="e">
        <f t="shared" si="28"/>
        <v>#DIV/0!</v>
      </c>
      <c r="H589" s="2">
        <f t="shared" si="29"/>
        <v>7</v>
      </c>
    </row>
    <row r="590" spans="1:8">
      <c r="A590" s="8">
        <v>2081002</v>
      </c>
      <c r="B590" s="181" t="s">
        <v>476</v>
      </c>
      <c r="C590" s="9"/>
      <c r="D590" s="9">
        <v>155</v>
      </c>
      <c r="E590" s="9">
        <v>984</v>
      </c>
      <c r="F590" s="10" t="e">
        <f t="shared" si="27"/>
        <v>#DIV/0!</v>
      </c>
      <c r="G590" s="10">
        <f t="shared" si="28"/>
        <v>634.83870967741939</v>
      </c>
      <c r="H590" s="2">
        <f t="shared" si="29"/>
        <v>7</v>
      </c>
    </row>
    <row r="591" spans="1:8">
      <c r="A591" s="8">
        <v>2081003</v>
      </c>
      <c r="B591" s="181" t="s">
        <v>477</v>
      </c>
      <c r="C591" s="9"/>
      <c r="D591" s="9">
        <v>0</v>
      </c>
      <c r="E591" s="9">
        <v>0</v>
      </c>
      <c r="F591" s="10" t="e">
        <f t="shared" si="27"/>
        <v>#DIV/0!</v>
      </c>
      <c r="G591" s="10" t="e">
        <f t="shared" si="28"/>
        <v>#DIV/0!</v>
      </c>
      <c r="H591" s="2">
        <f t="shared" si="29"/>
        <v>7</v>
      </c>
    </row>
    <row r="592" spans="1:8">
      <c r="A592" s="8">
        <v>2081004</v>
      </c>
      <c r="B592" s="181" t="s">
        <v>478</v>
      </c>
      <c r="C592" s="9"/>
      <c r="D592" s="9">
        <v>1488</v>
      </c>
      <c r="E592" s="9">
        <v>636</v>
      </c>
      <c r="F592" s="10" t="e">
        <f t="shared" si="27"/>
        <v>#DIV/0!</v>
      </c>
      <c r="G592" s="10">
        <f t="shared" si="28"/>
        <v>42.741935483870968</v>
      </c>
      <c r="H592" s="2">
        <f t="shared" si="29"/>
        <v>7</v>
      </c>
    </row>
    <row r="593" spans="1:8">
      <c r="A593" s="8">
        <v>2081005</v>
      </c>
      <c r="B593" s="181" t="s">
        <v>479</v>
      </c>
      <c r="C593" s="9"/>
      <c r="D593" s="9">
        <v>11</v>
      </c>
      <c r="E593" s="9">
        <v>0</v>
      </c>
      <c r="F593" s="10" t="e">
        <f t="shared" si="27"/>
        <v>#DIV/0!</v>
      </c>
      <c r="G593" s="10">
        <f t="shared" si="28"/>
        <v>0</v>
      </c>
      <c r="H593" s="2">
        <f t="shared" si="29"/>
        <v>7</v>
      </c>
    </row>
    <row r="594" spans="1:8">
      <c r="A594" s="8">
        <v>2081006</v>
      </c>
      <c r="B594" s="181" t="s">
        <v>480</v>
      </c>
      <c r="C594" s="9"/>
      <c r="D594" s="9">
        <v>684</v>
      </c>
      <c r="E594" s="9">
        <v>1417</v>
      </c>
      <c r="F594" s="10" t="e">
        <f t="shared" si="27"/>
        <v>#DIV/0!</v>
      </c>
      <c r="G594" s="10">
        <f t="shared" si="28"/>
        <v>207.16374269005846</v>
      </c>
      <c r="H594" s="2">
        <f t="shared" si="29"/>
        <v>7</v>
      </c>
    </row>
    <row r="595" spans="1:8">
      <c r="A595" s="8">
        <v>2081099</v>
      </c>
      <c r="B595" s="181" t="s">
        <v>481</v>
      </c>
      <c r="C595" s="9"/>
      <c r="D595" s="9">
        <v>0</v>
      </c>
      <c r="E595" s="9">
        <v>0</v>
      </c>
      <c r="F595" s="10" t="e">
        <f t="shared" si="27"/>
        <v>#DIV/0!</v>
      </c>
      <c r="G595" s="10" t="e">
        <f t="shared" si="28"/>
        <v>#DIV/0!</v>
      </c>
      <c r="H595" s="2">
        <f t="shared" si="29"/>
        <v>7</v>
      </c>
    </row>
    <row r="596" spans="1:8">
      <c r="A596" s="73">
        <v>20811</v>
      </c>
      <c r="B596" s="177" t="s">
        <v>482</v>
      </c>
      <c r="C596" s="10">
        <f>SUM(C597:C604)</f>
        <v>301</v>
      </c>
      <c r="D596" s="10">
        <f>SUM(D597:D604)</f>
        <v>509</v>
      </c>
      <c r="E596" s="10">
        <f>SUM(E597:E604)</f>
        <v>446</v>
      </c>
      <c r="F596" s="10">
        <f t="shared" si="27"/>
        <v>148.17275747508305</v>
      </c>
      <c r="G596" s="10">
        <f t="shared" si="28"/>
        <v>87.622789783889971</v>
      </c>
      <c r="H596" s="2">
        <f t="shared" si="29"/>
        <v>5</v>
      </c>
    </row>
    <row r="597" spans="1:8">
      <c r="A597" s="8">
        <v>2081101</v>
      </c>
      <c r="B597" s="181" t="s">
        <v>66</v>
      </c>
      <c r="C597" s="9">
        <v>118</v>
      </c>
      <c r="D597" s="9">
        <v>123</v>
      </c>
      <c r="E597" s="9">
        <v>85</v>
      </c>
      <c r="F597" s="10">
        <f t="shared" si="27"/>
        <v>72.033898305084747</v>
      </c>
      <c r="G597" s="10">
        <f t="shared" si="28"/>
        <v>69.105691056910572</v>
      </c>
      <c r="H597" s="2">
        <f t="shared" si="29"/>
        <v>7</v>
      </c>
    </row>
    <row r="598" spans="1:8">
      <c r="A598" s="8">
        <v>2081102</v>
      </c>
      <c r="B598" s="181" t="s">
        <v>67</v>
      </c>
      <c r="C598" s="9"/>
      <c r="D598" s="9">
        <v>0</v>
      </c>
      <c r="E598" s="9">
        <v>0</v>
      </c>
      <c r="F598" s="10" t="e">
        <f t="shared" si="27"/>
        <v>#DIV/0!</v>
      </c>
      <c r="G598" s="10" t="e">
        <f t="shared" si="28"/>
        <v>#DIV/0!</v>
      </c>
      <c r="H598" s="2">
        <f t="shared" si="29"/>
        <v>7</v>
      </c>
    </row>
    <row r="599" spans="1:8">
      <c r="A599" s="8">
        <v>2081103</v>
      </c>
      <c r="B599" s="181" t="s">
        <v>68</v>
      </c>
      <c r="C599" s="9"/>
      <c r="D599" s="9">
        <v>0</v>
      </c>
      <c r="E599" s="9">
        <v>0</v>
      </c>
      <c r="F599" s="10" t="e">
        <f t="shared" si="27"/>
        <v>#DIV/0!</v>
      </c>
      <c r="G599" s="10" t="e">
        <f t="shared" si="28"/>
        <v>#DIV/0!</v>
      </c>
      <c r="H599" s="2">
        <f t="shared" si="29"/>
        <v>7</v>
      </c>
    </row>
    <row r="600" spans="1:8">
      <c r="A600" s="8">
        <v>2081104</v>
      </c>
      <c r="B600" s="181" t="s">
        <v>483</v>
      </c>
      <c r="C600" s="9">
        <v>50</v>
      </c>
      <c r="D600" s="9">
        <v>222</v>
      </c>
      <c r="E600" s="9">
        <v>42</v>
      </c>
      <c r="F600" s="10">
        <f t="shared" si="27"/>
        <v>84</v>
      </c>
      <c r="G600" s="10">
        <f t="shared" si="28"/>
        <v>18.918918918918919</v>
      </c>
      <c r="H600" s="2">
        <f t="shared" si="29"/>
        <v>7</v>
      </c>
    </row>
    <row r="601" spans="1:8">
      <c r="A601" s="8">
        <v>2081105</v>
      </c>
      <c r="B601" s="181" t="s">
        <v>484</v>
      </c>
      <c r="C601" s="9"/>
      <c r="D601" s="9">
        <v>30</v>
      </c>
      <c r="E601" s="9">
        <v>30</v>
      </c>
      <c r="F601" s="10" t="e">
        <f t="shared" si="27"/>
        <v>#DIV/0!</v>
      </c>
      <c r="G601" s="10">
        <f t="shared" si="28"/>
        <v>100</v>
      </c>
      <c r="H601" s="2">
        <f t="shared" si="29"/>
        <v>7</v>
      </c>
    </row>
    <row r="602" spans="1:8">
      <c r="A602" s="8">
        <v>2081106</v>
      </c>
      <c r="B602" s="181" t="s">
        <v>485</v>
      </c>
      <c r="C602" s="9"/>
      <c r="D602" s="9">
        <v>0</v>
      </c>
      <c r="E602" s="9">
        <v>0</v>
      </c>
      <c r="F602" s="10" t="e">
        <f t="shared" si="27"/>
        <v>#DIV/0!</v>
      </c>
      <c r="G602" s="10" t="e">
        <f t="shared" si="28"/>
        <v>#DIV/0!</v>
      </c>
      <c r="H602" s="2">
        <f t="shared" si="29"/>
        <v>7</v>
      </c>
    </row>
    <row r="603" spans="1:8">
      <c r="A603" s="8">
        <v>2081107</v>
      </c>
      <c r="B603" s="181" t="s">
        <v>486</v>
      </c>
      <c r="C603" s="9">
        <v>70</v>
      </c>
      <c r="D603" s="9">
        <v>71</v>
      </c>
      <c r="E603" s="9">
        <v>145</v>
      </c>
      <c r="F603" s="10">
        <f t="shared" si="27"/>
        <v>207.14285714285717</v>
      </c>
      <c r="G603" s="10">
        <f t="shared" si="28"/>
        <v>204.22535211267606</v>
      </c>
      <c r="H603" s="2">
        <f t="shared" si="29"/>
        <v>7</v>
      </c>
    </row>
    <row r="604" spans="1:8">
      <c r="A604" s="8">
        <v>2081199</v>
      </c>
      <c r="B604" s="181" t="s">
        <v>487</v>
      </c>
      <c r="C604" s="9">
        <v>63</v>
      </c>
      <c r="D604" s="9">
        <v>63</v>
      </c>
      <c r="E604" s="9">
        <v>144</v>
      </c>
      <c r="F604" s="10">
        <f t="shared" si="27"/>
        <v>228.57142857142856</v>
      </c>
      <c r="G604" s="10">
        <f t="shared" si="28"/>
        <v>228.57142857142856</v>
      </c>
      <c r="H604" s="2">
        <f t="shared" si="29"/>
        <v>7</v>
      </c>
    </row>
    <row r="605" spans="1:8">
      <c r="A605" s="73">
        <v>20816</v>
      </c>
      <c r="B605" s="177" t="s">
        <v>488</v>
      </c>
      <c r="C605" s="10">
        <f>SUM(C606:C610)</f>
        <v>0</v>
      </c>
      <c r="D605" s="10">
        <f>SUM(D606:D610)</f>
        <v>0</v>
      </c>
      <c r="E605" s="10">
        <f>SUM(E606:E610)</f>
        <v>0</v>
      </c>
      <c r="F605" s="10" t="e">
        <f t="shared" si="27"/>
        <v>#DIV/0!</v>
      </c>
      <c r="G605" s="10" t="e">
        <f t="shared" si="28"/>
        <v>#DIV/0!</v>
      </c>
      <c r="H605" s="2">
        <f t="shared" si="29"/>
        <v>5</v>
      </c>
    </row>
    <row r="606" spans="1:8">
      <c r="A606" s="8">
        <v>2081601</v>
      </c>
      <c r="B606" s="181" t="s">
        <v>66</v>
      </c>
      <c r="C606" s="9"/>
      <c r="D606" s="9"/>
      <c r="E606" s="9">
        <v>0</v>
      </c>
      <c r="F606" s="10" t="e">
        <f t="shared" si="27"/>
        <v>#DIV/0!</v>
      </c>
      <c r="G606" s="10" t="e">
        <f t="shared" si="28"/>
        <v>#DIV/0!</v>
      </c>
      <c r="H606" s="2">
        <f t="shared" si="29"/>
        <v>7</v>
      </c>
    </row>
    <row r="607" spans="1:8">
      <c r="A607" s="8">
        <v>2081602</v>
      </c>
      <c r="B607" s="181" t="s">
        <v>67</v>
      </c>
      <c r="C607" s="9"/>
      <c r="D607" s="9"/>
      <c r="E607" s="9">
        <v>0</v>
      </c>
      <c r="F607" s="10" t="e">
        <f t="shared" si="27"/>
        <v>#DIV/0!</v>
      </c>
      <c r="G607" s="10" t="e">
        <f t="shared" si="28"/>
        <v>#DIV/0!</v>
      </c>
      <c r="H607" s="2">
        <f t="shared" si="29"/>
        <v>7</v>
      </c>
    </row>
    <row r="608" spans="1:8">
      <c r="A608" s="8">
        <v>2081603</v>
      </c>
      <c r="B608" s="181" t="s">
        <v>68</v>
      </c>
      <c r="C608" s="9"/>
      <c r="D608" s="9"/>
      <c r="E608" s="9">
        <v>0</v>
      </c>
      <c r="F608" s="10" t="e">
        <f t="shared" si="27"/>
        <v>#DIV/0!</v>
      </c>
      <c r="G608" s="10" t="e">
        <f t="shared" si="28"/>
        <v>#DIV/0!</v>
      </c>
      <c r="H608" s="2">
        <f t="shared" si="29"/>
        <v>7</v>
      </c>
    </row>
    <row r="609" spans="1:8">
      <c r="A609" s="8">
        <v>2081650</v>
      </c>
      <c r="B609" s="181" t="s">
        <v>75</v>
      </c>
      <c r="C609" s="9"/>
      <c r="D609" s="9"/>
      <c r="E609" s="9">
        <v>0</v>
      </c>
      <c r="F609" s="10" t="e">
        <f t="shared" si="27"/>
        <v>#DIV/0!</v>
      </c>
      <c r="G609" s="10" t="e">
        <f t="shared" si="28"/>
        <v>#DIV/0!</v>
      </c>
      <c r="H609" s="2">
        <f t="shared" si="29"/>
        <v>7</v>
      </c>
    </row>
    <row r="610" spans="1:8">
      <c r="A610" s="8">
        <v>2081699</v>
      </c>
      <c r="B610" s="181" t="s">
        <v>489</v>
      </c>
      <c r="C610" s="9"/>
      <c r="D610" s="9"/>
      <c r="E610" s="9">
        <v>0</v>
      </c>
      <c r="F610" s="10" t="e">
        <f t="shared" si="27"/>
        <v>#DIV/0!</v>
      </c>
      <c r="G610" s="10" t="e">
        <f t="shared" si="28"/>
        <v>#DIV/0!</v>
      </c>
      <c r="H610" s="2">
        <f t="shared" si="29"/>
        <v>7</v>
      </c>
    </row>
    <row r="611" spans="1:8">
      <c r="A611" s="73">
        <v>20819</v>
      </c>
      <c r="B611" s="177" t="s">
        <v>490</v>
      </c>
      <c r="C611" s="10">
        <f>SUM(C612:C613)</f>
        <v>9360</v>
      </c>
      <c r="D611" s="10">
        <f>SUM(D612:D613)</f>
        <v>16218</v>
      </c>
      <c r="E611" s="10">
        <f>SUM(E612:E613)</f>
        <v>545</v>
      </c>
      <c r="F611" s="10">
        <f t="shared" si="27"/>
        <v>5.8226495726495724</v>
      </c>
      <c r="G611" s="10">
        <f t="shared" si="28"/>
        <v>3.3604636823282776</v>
      </c>
      <c r="H611" s="2">
        <f t="shared" si="29"/>
        <v>5</v>
      </c>
    </row>
    <row r="612" spans="1:8">
      <c r="A612" s="8">
        <v>2081901</v>
      </c>
      <c r="B612" s="181" t="s">
        <v>491</v>
      </c>
      <c r="C612" s="9"/>
      <c r="D612" s="9"/>
      <c r="E612" s="9">
        <v>369</v>
      </c>
      <c r="F612" s="10" t="e">
        <f t="shared" si="27"/>
        <v>#DIV/0!</v>
      </c>
      <c r="G612" s="10" t="e">
        <f t="shared" si="28"/>
        <v>#DIV/0!</v>
      </c>
      <c r="H612" s="2">
        <f t="shared" si="29"/>
        <v>7</v>
      </c>
    </row>
    <row r="613" spans="1:8">
      <c r="A613" s="8">
        <v>2081902</v>
      </c>
      <c r="B613" s="181" t="s">
        <v>492</v>
      </c>
      <c r="C613" s="9">
        <v>9360</v>
      </c>
      <c r="D613" s="9">
        <v>16218</v>
      </c>
      <c r="E613" s="9">
        <v>176</v>
      </c>
      <c r="F613" s="10">
        <f t="shared" si="27"/>
        <v>1.8803418803418803</v>
      </c>
      <c r="G613" s="10">
        <f t="shared" si="28"/>
        <v>1.0852139597977557</v>
      </c>
      <c r="H613" s="2">
        <f t="shared" si="29"/>
        <v>7</v>
      </c>
    </row>
    <row r="614" spans="1:8">
      <c r="A614" s="73">
        <v>20820</v>
      </c>
      <c r="B614" s="177" t="s">
        <v>493</v>
      </c>
      <c r="C614" s="10">
        <f>SUM(C615:C616)</f>
        <v>0</v>
      </c>
      <c r="D614" s="10">
        <f>SUM(D615:D616)</f>
        <v>0</v>
      </c>
      <c r="E614" s="10">
        <f>SUM(E615:E616)</f>
        <v>88</v>
      </c>
      <c r="F614" s="10" t="e">
        <f t="shared" si="27"/>
        <v>#DIV/0!</v>
      </c>
      <c r="G614" s="10" t="e">
        <f t="shared" si="28"/>
        <v>#DIV/0!</v>
      </c>
      <c r="H614" s="2">
        <f t="shared" si="29"/>
        <v>5</v>
      </c>
    </row>
    <row r="615" spans="1:8">
      <c r="A615" s="8">
        <v>2082001</v>
      </c>
      <c r="B615" s="181" t="s">
        <v>494</v>
      </c>
      <c r="C615" s="9"/>
      <c r="D615" s="9"/>
      <c r="E615" s="9">
        <v>88</v>
      </c>
      <c r="F615" s="10" t="e">
        <f t="shared" si="27"/>
        <v>#DIV/0!</v>
      </c>
      <c r="G615" s="10" t="e">
        <f t="shared" si="28"/>
        <v>#DIV/0!</v>
      </c>
      <c r="H615" s="2">
        <f t="shared" si="29"/>
        <v>7</v>
      </c>
    </row>
    <row r="616" spans="1:8">
      <c r="A616" s="8">
        <v>2082002</v>
      </c>
      <c r="B616" s="181" t="s">
        <v>495</v>
      </c>
      <c r="C616" s="9"/>
      <c r="D616" s="9"/>
      <c r="E616" s="9">
        <v>0</v>
      </c>
      <c r="F616" s="10" t="e">
        <f t="shared" si="27"/>
        <v>#DIV/0!</v>
      </c>
      <c r="G616" s="10" t="e">
        <f t="shared" si="28"/>
        <v>#DIV/0!</v>
      </c>
      <c r="H616" s="2">
        <f t="shared" si="29"/>
        <v>7</v>
      </c>
    </row>
    <row r="617" spans="1:8">
      <c r="A617" s="73">
        <v>20821</v>
      </c>
      <c r="B617" s="177" t="s">
        <v>496</v>
      </c>
      <c r="C617" s="10">
        <f>SUM(C618:C619)</f>
        <v>0</v>
      </c>
      <c r="D617" s="10">
        <f>SUM(D618:D619)</f>
        <v>0</v>
      </c>
      <c r="E617" s="10">
        <f>SUM(E618:E619)</f>
        <v>250</v>
      </c>
      <c r="F617" s="10" t="e">
        <f t="shared" si="27"/>
        <v>#DIV/0!</v>
      </c>
      <c r="G617" s="10" t="e">
        <f t="shared" si="28"/>
        <v>#DIV/0!</v>
      </c>
      <c r="H617" s="2">
        <f t="shared" si="29"/>
        <v>5</v>
      </c>
    </row>
    <row r="618" spans="1:8">
      <c r="A618" s="8">
        <v>2082101</v>
      </c>
      <c r="B618" s="181" t="s">
        <v>497</v>
      </c>
      <c r="C618" s="9"/>
      <c r="D618" s="9"/>
      <c r="E618" s="9">
        <v>26</v>
      </c>
      <c r="F618" s="10" t="e">
        <f t="shared" si="27"/>
        <v>#DIV/0!</v>
      </c>
      <c r="G618" s="10" t="e">
        <f t="shared" si="28"/>
        <v>#DIV/0!</v>
      </c>
      <c r="H618" s="2">
        <f t="shared" si="29"/>
        <v>7</v>
      </c>
    </row>
    <row r="619" spans="1:8">
      <c r="A619" s="8">
        <v>2082102</v>
      </c>
      <c r="B619" s="181" t="s">
        <v>498</v>
      </c>
      <c r="C619" s="9"/>
      <c r="D619" s="9"/>
      <c r="E619" s="9">
        <v>224</v>
      </c>
      <c r="F619" s="10" t="e">
        <f t="shared" si="27"/>
        <v>#DIV/0!</v>
      </c>
      <c r="G619" s="10" t="e">
        <f t="shared" si="28"/>
        <v>#DIV/0!</v>
      </c>
      <c r="H619" s="2">
        <f t="shared" si="29"/>
        <v>7</v>
      </c>
    </row>
    <row r="620" spans="1:8">
      <c r="A620" s="73">
        <v>20824</v>
      </c>
      <c r="B620" s="177" t="s">
        <v>499</v>
      </c>
      <c r="C620" s="10">
        <f>SUM(C621:C622)</f>
        <v>0</v>
      </c>
      <c r="D620" s="10">
        <f>SUM(D621:D622)</f>
        <v>0</v>
      </c>
      <c r="E620" s="10">
        <f>SUM(E621:E622)</f>
        <v>0</v>
      </c>
      <c r="F620" s="10" t="e">
        <f t="shared" si="27"/>
        <v>#DIV/0!</v>
      </c>
      <c r="G620" s="10" t="e">
        <f t="shared" si="28"/>
        <v>#DIV/0!</v>
      </c>
      <c r="H620" s="2">
        <f t="shared" si="29"/>
        <v>5</v>
      </c>
    </row>
    <row r="621" spans="1:8">
      <c r="A621" s="8">
        <v>2082401</v>
      </c>
      <c r="B621" s="181" t="s">
        <v>500</v>
      </c>
      <c r="C621" s="9"/>
      <c r="D621" s="9"/>
      <c r="E621" s="9">
        <v>0</v>
      </c>
      <c r="F621" s="10" t="e">
        <f t="shared" si="27"/>
        <v>#DIV/0!</v>
      </c>
      <c r="G621" s="10" t="e">
        <f t="shared" si="28"/>
        <v>#DIV/0!</v>
      </c>
      <c r="H621" s="2">
        <f t="shared" si="29"/>
        <v>7</v>
      </c>
    </row>
    <row r="622" spans="1:8">
      <c r="A622" s="8">
        <v>2082402</v>
      </c>
      <c r="B622" s="181" t="s">
        <v>501</v>
      </c>
      <c r="C622" s="9"/>
      <c r="D622" s="9"/>
      <c r="E622" s="9">
        <v>0</v>
      </c>
      <c r="F622" s="10" t="e">
        <f t="shared" si="27"/>
        <v>#DIV/0!</v>
      </c>
      <c r="G622" s="10" t="e">
        <f t="shared" si="28"/>
        <v>#DIV/0!</v>
      </c>
      <c r="H622" s="2">
        <f t="shared" si="29"/>
        <v>7</v>
      </c>
    </row>
    <row r="623" spans="1:8">
      <c r="A623" s="73">
        <v>20825</v>
      </c>
      <c r="B623" s="177" t="s">
        <v>502</v>
      </c>
      <c r="C623" s="10">
        <f>SUM(C624:C625)</f>
        <v>0</v>
      </c>
      <c r="D623" s="10">
        <f>SUM(D624:D625)</f>
        <v>14</v>
      </c>
      <c r="E623" s="10">
        <f>SUM(E624:E625)</f>
        <v>6</v>
      </c>
      <c r="F623" s="10" t="e">
        <f t="shared" si="27"/>
        <v>#DIV/0!</v>
      </c>
      <c r="G623" s="10">
        <f t="shared" si="28"/>
        <v>42.857142857142854</v>
      </c>
      <c r="H623" s="2">
        <f t="shared" si="29"/>
        <v>5</v>
      </c>
    </row>
    <row r="624" spans="1:8">
      <c r="A624" s="8">
        <v>2082501</v>
      </c>
      <c r="B624" s="181" t="s">
        <v>503</v>
      </c>
      <c r="C624" s="9"/>
      <c r="D624" s="9">
        <v>14</v>
      </c>
      <c r="E624" s="9">
        <v>6</v>
      </c>
      <c r="F624" s="10" t="e">
        <f t="shared" si="27"/>
        <v>#DIV/0!</v>
      </c>
      <c r="G624" s="10">
        <f t="shared" si="28"/>
        <v>42.857142857142854</v>
      </c>
      <c r="H624" s="2">
        <f t="shared" si="29"/>
        <v>7</v>
      </c>
    </row>
    <row r="625" spans="1:8">
      <c r="A625" s="8">
        <v>2082502</v>
      </c>
      <c r="B625" s="181" t="s">
        <v>504</v>
      </c>
      <c r="C625" s="9"/>
      <c r="D625" s="9"/>
      <c r="E625" s="9">
        <v>0</v>
      </c>
      <c r="F625" s="10" t="e">
        <f t="shared" si="27"/>
        <v>#DIV/0!</v>
      </c>
      <c r="G625" s="10" t="e">
        <f t="shared" si="28"/>
        <v>#DIV/0!</v>
      </c>
      <c r="H625" s="2">
        <f t="shared" si="29"/>
        <v>7</v>
      </c>
    </row>
    <row r="626" spans="1:8">
      <c r="A626" s="73">
        <v>20826</v>
      </c>
      <c r="B626" s="177" t="s">
        <v>505</v>
      </c>
      <c r="C626" s="10">
        <f>SUM(C627:C629)</f>
        <v>2070</v>
      </c>
      <c r="D626" s="10">
        <f>SUM(D627:D629)</f>
        <v>9746</v>
      </c>
      <c r="E626" s="10">
        <f>SUM(E627:E629)</f>
        <v>3004</v>
      </c>
      <c r="F626" s="10">
        <f t="shared" si="27"/>
        <v>145.12077294685989</v>
      </c>
      <c r="G626" s="10">
        <f t="shared" si="28"/>
        <v>30.822901703262879</v>
      </c>
      <c r="H626" s="2">
        <f t="shared" si="29"/>
        <v>5</v>
      </c>
    </row>
    <row r="627" spans="1:8">
      <c r="A627" s="8">
        <v>2082601</v>
      </c>
      <c r="B627" s="181" t="s">
        <v>506</v>
      </c>
      <c r="C627" s="9"/>
      <c r="D627" s="9"/>
      <c r="E627" s="9">
        <v>1669</v>
      </c>
      <c r="F627" s="10" t="e">
        <f t="shared" si="27"/>
        <v>#DIV/0!</v>
      </c>
      <c r="G627" s="10" t="e">
        <f t="shared" si="28"/>
        <v>#DIV/0!</v>
      </c>
      <c r="H627" s="2">
        <f t="shared" si="29"/>
        <v>7</v>
      </c>
    </row>
    <row r="628" spans="1:8">
      <c r="A628" s="8">
        <v>2082602</v>
      </c>
      <c r="B628" s="181" t="s">
        <v>507</v>
      </c>
      <c r="C628" s="9">
        <v>2070</v>
      </c>
      <c r="D628" s="9">
        <v>9746</v>
      </c>
      <c r="E628" s="9">
        <v>1335</v>
      </c>
      <c r="F628" s="10">
        <f t="shared" si="27"/>
        <v>64.492753623188406</v>
      </c>
      <c r="G628" s="10">
        <f t="shared" si="28"/>
        <v>13.697927354812231</v>
      </c>
      <c r="H628" s="2">
        <f t="shared" si="29"/>
        <v>7</v>
      </c>
    </row>
    <row r="629" spans="1:8">
      <c r="A629" s="8">
        <v>2082699</v>
      </c>
      <c r="B629" s="181" t="s">
        <v>508</v>
      </c>
      <c r="C629" s="9"/>
      <c r="D629" s="9"/>
      <c r="E629" s="9">
        <v>0</v>
      </c>
      <c r="F629" s="10" t="e">
        <f t="shared" si="27"/>
        <v>#DIV/0!</v>
      </c>
      <c r="G629" s="10" t="e">
        <f t="shared" si="28"/>
        <v>#DIV/0!</v>
      </c>
      <c r="H629" s="2">
        <f t="shared" si="29"/>
        <v>7</v>
      </c>
    </row>
    <row r="630" spans="1:8">
      <c r="A630" s="73">
        <v>20827</v>
      </c>
      <c r="B630" s="177" t="s">
        <v>509</v>
      </c>
      <c r="C630" s="10">
        <f>SUM(C631:C633)</f>
        <v>704</v>
      </c>
      <c r="D630" s="10">
        <f>SUM(D631:D633)</f>
        <v>707</v>
      </c>
      <c r="E630" s="10">
        <f>SUM(E631:E633)</f>
        <v>2</v>
      </c>
      <c r="F630" s="10">
        <f t="shared" si="27"/>
        <v>0.28409090909090912</v>
      </c>
      <c r="G630" s="10">
        <f t="shared" si="28"/>
        <v>0.28288543140028288</v>
      </c>
      <c r="H630" s="2">
        <f t="shared" si="29"/>
        <v>5</v>
      </c>
    </row>
    <row r="631" spans="1:8">
      <c r="A631" s="8">
        <v>2082701</v>
      </c>
      <c r="B631" s="181" t="s">
        <v>510</v>
      </c>
      <c r="C631" s="9">
        <v>384</v>
      </c>
      <c r="D631" s="9">
        <v>387</v>
      </c>
      <c r="E631" s="9">
        <v>2</v>
      </c>
      <c r="F631" s="10">
        <f t="shared" si="27"/>
        <v>0.52083333333333326</v>
      </c>
      <c r="G631" s="10">
        <f t="shared" si="28"/>
        <v>0.516795865633075</v>
      </c>
      <c r="H631" s="2">
        <f t="shared" si="29"/>
        <v>7</v>
      </c>
    </row>
    <row r="632" spans="1:8">
      <c r="A632" s="8">
        <v>2082702</v>
      </c>
      <c r="B632" s="181" t="s">
        <v>511</v>
      </c>
      <c r="C632" s="9">
        <v>320</v>
      </c>
      <c r="D632" s="9">
        <v>320</v>
      </c>
      <c r="E632" s="9">
        <v>0</v>
      </c>
      <c r="F632" s="10">
        <f t="shared" si="27"/>
        <v>0</v>
      </c>
      <c r="G632" s="10">
        <f t="shared" si="28"/>
        <v>0</v>
      </c>
      <c r="H632" s="2">
        <f t="shared" si="29"/>
        <v>7</v>
      </c>
    </row>
    <row r="633" spans="1:8">
      <c r="A633" s="8">
        <v>2082799</v>
      </c>
      <c r="B633" s="181" t="s">
        <v>512</v>
      </c>
      <c r="C633" s="9"/>
      <c r="D633" s="9"/>
      <c r="E633" s="9">
        <v>0</v>
      </c>
      <c r="F633" s="10" t="e">
        <f t="shared" si="27"/>
        <v>#DIV/0!</v>
      </c>
      <c r="G633" s="10" t="e">
        <f t="shared" si="28"/>
        <v>#DIV/0!</v>
      </c>
      <c r="H633" s="2">
        <f t="shared" si="29"/>
        <v>7</v>
      </c>
    </row>
    <row r="634" spans="1:8">
      <c r="A634" s="73">
        <v>20828</v>
      </c>
      <c r="B634" s="190" t="s">
        <v>513</v>
      </c>
      <c r="C634" s="10">
        <f>SUM(C635:C641)</f>
        <v>0</v>
      </c>
      <c r="D634" s="10">
        <f>SUM(D635:D641)</f>
        <v>519</v>
      </c>
      <c r="E634" s="10">
        <f>SUM(E635:E641)</f>
        <v>790</v>
      </c>
      <c r="F634" s="10" t="e">
        <f t="shared" si="27"/>
        <v>#DIV/0!</v>
      </c>
      <c r="G634" s="10">
        <f t="shared" si="28"/>
        <v>152.21579961464354</v>
      </c>
      <c r="H634" s="2">
        <f t="shared" si="29"/>
        <v>5</v>
      </c>
    </row>
    <row r="635" spans="1:8">
      <c r="A635" s="8">
        <v>2082801</v>
      </c>
      <c r="B635" s="181" t="s">
        <v>66</v>
      </c>
      <c r="C635" s="191"/>
      <c r="D635" s="9">
        <v>435</v>
      </c>
      <c r="E635" s="9">
        <v>201</v>
      </c>
      <c r="F635" s="10" t="e">
        <f t="shared" si="27"/>
        <v>#DIV/0!</v>
      </c>
      <c r="G635" s="10">
        <f t="shared" si="28"/>
        <v>46.206896551724135</v>
      </c>
      <c r="H635" s="2">
        <f t="shared" si="29"/>
        <v>7</v>
      </c>
    </row>
    <row r="636" spans="1:8">
      <c r="A636" s="8">
        <v>2082802</v>
      </c>
      <c r="B636" s="181" t="s">
        <v>67</v>
      </c>
      <c r="C636" s="9"/>
      <c r="D636" s="9">
        <v>0</v>
      </c>
      <c r="E636" s="9">
        <v>0</v>
      </c>
      <c r="F636" s="10" t="e">
        <f t="shared" si="27"/>
        <v>#DIV/0!</v>
      </c>
      <c r="G636" s="10" t="e">
        <f t="shared" si="28"/>
        <v>#DIV/0!</v>
      </c>
      <c r="H636" s="2">
        <f t="shared" si="29"/>
        <v>7</v>
      </c>
    </row>
    <row r="637" spans="1:8">
      <c r="A637" s="8">
        <v>2082803</v>
      </c>
      <c r="B637" s="181" t="s">
        <v>68</v>
      </c>
      <c r="C637" s="9"/>
      <c r="D637" s="9">
        <v>0</v>
      </c>
      <c r="E637" s="9">
        <v>0</v>
      </c>
      <c r="F637" s="10" t="e">
        <f t="shared" si="27"/>
        <v>#DIV/0!</v>
      </c>
      <c r="G637" s="10" t="e">
        <f t="shared" si="28"/>
        <v>#DIV/0!</v>
      </c>
      <c r="H637" s="2">
        <f t="shared" si="29"/>
        <v>7</v>
      </c>
    </row>
    <row r="638" spans="1:8">
      <c r="A638" s="8">
        <v>2082804</v>
      </c>
      <c r="B638" s="181" t="s">
        <v>514</v>
      </c>
      <c r="C638" s="9"/>
      <c r="D638" s="9">
        <v>84</v>
      </c>
      <c r="E638" s="9">
        <v>589</v>
      </c>
      <c r="F638" s="10" t="e">
        <f t="shared" si="27"/>
        <v>#DIV/0!</v>
      </c>
      <c r="G638" s="10">
        <f t="shared" si="28"/>
        <v>701.19047619047615</v>
      </c>
      <c r="H638" s="2">
        <f t="shared" si="29"/>
        <v>7</v>
      </c>
    </row>
    <row r="639" spans="1:8">
      <c r="A639" s="8">
        <v>2082805</v>
      </c>
      <c r="B639" s="181" t="s">
        <v>515</v>
      </c>
      <c r="C639" s="9"/>
      <c r="D639" s="9">
        <v>0</v>
      </c>
      <c r="E639" s="9">
        <v>0</v>
      </c>
      <c r="F639" s="10" t="e">
        <f t="shared" si="27"/>
        <v>#DIV/0!</v>
      </c>
      <c r="G639" s="10" t="e">
        <f t="shared" si="28"/>
        <v>#DIV/0!</v>
      </c>
      <c r="H639" s="2">
        <f t="shared" si="29"/>
        <v>7</v>
      </c>
    </row>
    <row r="640" spans="1:8">
      <c r="A640" s="8">
        <v>2082850</v>
      </c>
      <c r="B640" s="181" t="s">
        <v>75</v>
      </c>
      <c r="C640" s="9"/>
      <c r="D640" s="9"/>
      <c r="E640" s="9">
        <v>0</v>
      </c>
      <c r="F640" s="10" t="e">
        <f t="shared" si="27"/>
        <v>#DIV/0!</v>
      </c>
      <c r="G640" s="10" t="e">
        <f t="shared" si="28"/>
        <v>#DIV/0!</v>
      </c>
      <c r="H640" s="2">
        <f t="shared" si="29"/>
        <v>7</v>
      </c>
    </row>
    <row r="641" spans="1:8">
      <c r="A641" s="8">
        <v>2082899</v>
      </c>
      <c r="B641" s="181" t="s">
        <v>516</v>
      </c>
      <c r="C641" s="9"/>
      <c r="D641" s="9"/>
      <c r="E641" s="9">
        <v>0</v>
      </c>
      <c r="F641" s="10" t="e">
        <f t="shared" si="27"/>
        <v>#DIV/0!</v>
      </c>
      <c r="G641" s="10" t="e">
        <f t="shared" si="28"/>
        <v>#DIV/0!</v>
      </c>
      <c r="H641" s="2">
        <f t="shared" si="29"/>
        <v>7</v>
      </c>
    </row>
    <row r="642" spans="1:8">
      <c r="A642" s="73">
        <v>20830</v>
      </c>
      <c r="B642" s="177" t="s">
        <v>517</v>
      </c>
      <c r="C642" s="10">
        <f>SUM(C643:C644)</f>
        <v>0</v>
      </c>
      <c r="D642" s="10">
        <f>SUM(D643:D644)</f>
        <v>0</v>
      </c>
      <c r="E642" s="10">
        <f>SUM(E643:E644)</f>
        <v>0</v>
      </c>
      <c r="F642" s="10" t="e">
        <f t="shared" si="27"/>
        <v>#DIV/0!</v>
      </c>
      <c r="G642" s="10" t="e">
        <f t="shared" si="28"/>
        <v>#DIV/0!</v>
      </c>
      <c r="H642" s="2">
        <f t="shared" si="29"/>
        <v>5</v>
      </c>
    </row>
    <row r="643" spans="1:8">
      <c r="A643" s="8">
        <v>2083001</v>
      </c>
      <c r="B643" s="181" t="s">
        <v>518</v>
      </c>
      <c r="C643" s="9"/>
      <c r="D643" s="9"/>
      <c r="E643" s="9">
        <v>0</v>
      </c>
      <c r="F643" s="10" t="e">
        <f t="shared" si="27"/>
        <v>#DIV/0!</v>
      </c>
      <c r="G643" s="10" t="e">
        <f t="shared" si="28"/>
        <v>#DIV/0!</v>
      </c>
      <c r="H643" s="2">
        <f t="shared" si="29"/>
        <v>7</v>
      </c>
    </row>
    <row r="644" spans="1:8">
      <c r="A644" s="8">
        <v>2083099</v>
      </c>
      <c r="B644" s="181" t="s">
        <v>519</v>
      </c>
      <c r="C644" s="9"/>
      <c r="D644" s="9"/>
      <c r="E644" s="9">
        <v>0</v>
      </c>
      <c r="F644" s="10" t="e">
        <f t="shared" si="27"/>
        <v>#DIV/0!</v>
      </c>
      <c r="G644" s="10" t="e">
        <f t="shared" si="28"/>
        <v>#DIV/0!</v>
      </c>
      <c r="H644" s="2">
        <f t="shared" si="29"/>
        <v>7</v>
      </c>
    </row>
    <row r="645" spans="1:8">
      <c r="A645" s="73">
        <v>20899</v>
      </c>
      <c r="B645" s="177" t="s">
        <v>520</v>
      </c>
      <c r="C645" s="10">
        <f>SUM(C646)</f>
        <v>0</v>
      </c>
      <c r="D645" s="10">
        <f>SUM(D646)</f>
        <v>5</v>
      </c>
      <c r="E645" s="10">
        <f>SUM(E646)</f>
        <v>966</v>
      </c>
      <c r="F645" s="10" t="e">
        <f t="shared" si="27"/>
        <v>#DIV/0!</v>
      </c>
      <c r="G645" s="10">
        <f t="shared" si="28"/>
        <v>19320</v>
      </c>
      <c r="H645" s="2">
        <f t="shared" si="29"/>
        <v>5</v>
      </c>
    </row>
    <row r="646" spans="1:8">
      <c r="A646" s="8">
        <v>2089999</v>
      </c>
      <c r="B646" s="181" t="s">
        <v>521</v>
      </c>
      <c r="C646" s="9"/>
      <c r="D646" s="9">
        <v>5</v>
      </c>
      <c r="E646" s="9">
        <v>966</v>
      </c>
      <c r="F646" s="10" t="e">
        <f t="shared" si="27"/>
        <v>#DIV/0!</v>
      </c>
      <c r="G646" s="10">
        <f t="shared" si="28"/>
        <v>19320</v>
      </c>
      <c r="H646" s="2">
        <f t="shared" si="29"/>
        <v>7</v>
      </c>
    </row>
    <row r="647" spans="1:8">
      <c r="A647" s="73">
        <v>210</v>
      </c>
      <c r="B647" s="177" t="s">
        <v>522</v>
      </c>
      <c r="C647" s="10">
        <f>C648+C653+C668+C672+C684+C687+C691+C696+C700+C704+C707+C716+C718</f>
        <v>14760</v>
      </c>
      <c r="D647" s="10">
        <f>D648+D653+D668+D672+D684+D687+D691+D696+D700+D704+D707+D716+D718</f>
        <v>26928</v>
      </c>
      <c r="E647" s="10">
        <f>E648+E653+E668+E672+E684+E687+E691+E696+E700+E704+E707+E716+E718</f>
        <v>25832</v>
      </c>
      <c r="F647" s="10">
        <f t="shared" ref="F647:F710" si="30">E647/C647*100</f>
        <v>175.01355013550136</v>
      </c>
      <c r="G647" s="10">
        <f t="shared" ref="G647:G710" si="31">E647/D647*100</f>
        <v>95.929887106357697</v>
      </c>
      <c r="H647" s="2">
        <f t="shared" ref="H647:H710" si="32">LEN(A647)</f>
        <v>3</v>
      </c>
    </row>
    <row r="648" spans="1:8">
      <c r="A648" s="73">
        <v>21001</v>
      </c>
      <c r="B648" s="177" t="s">
        <v>523</v>
      </c>
      <c r="C648" s="10">
        <f>SUM(C649:C652)</f>
        <v>370</v>
      </c>
      <c r="D648" s="10">
        <f>SUM(D649:D652)</f>
        <v>1354</v>
      </c>
      <c r="E648" s="10">
        <f>SUM(E649:E652)</f>
        <v>1649</v>
      </c>
      <c r="F648" s="10">
        <f t="shared" si="30"/>
        <v>445.67567567567573</v>
      </c>
      <c r="G648" s="10">
        <f t="shared" si="31"/>
        <v>121.78729689807977</v>
      </c>
      <c r="H648" s="2">
        <f t="shared" si="32"/>
        <v>5</v>
      </c>
    </row>
    <row r="649" spans="1:8">
      <c r="A649" s="8">
        <v>2100101</v>
      </c>
      <c r="B649" s="181" t="s">
        <v>66</v>
      </c>
      <c r="C649" s="9">
        <v>275</v>
      </c>
      <c r="D649" s="9">
        <v>643</v>
      </c>
      <c r="E649" s="9">
        <v>470</v>
      </c>
      <c r="F649" s="10">
        <f t="shared" si="30"/>
        <v>170.90909090909091</v>
      </c>
      <c r="G649" s="10">
        <f t="shared" si="31"/>
        <v>73.09486780715396</v>
      </c>
      <c r="H649" s="2">
        <f t="shared" si="32"/>
        <v>7</v>
      </c>
    </row>
    <row r="650" spans="1:8">
      <c r="A650" s="8">
        <v>2100102</v>
      </c>
      <c r="B650" s="181" t="s">
        <v>67</v>
      </c>
      <c r="C650" s="9"/>
      <c r="D650" s="9">
        <v>0</v>
      </c>
      <c r="E650" s="9">
        <v>0</v>
      </c>
      <c r="F650" s="10" t="e">
        <f t="shared" si="30"/>
        <v>#DIV/0!</v>
      </c>
      <c r="G650" s="10" t="e">
        <f t="shared" si="31"/>
        <v>#DIV/0!</v>
      </c>
      <c r="H650" s="2">
        <f t="shared" si="32"/>
        <v>7</v>
      </c>
    </row>
    <row r="651" spans="1:8">
      <c r="A651" s="8">
        <v>2100103</v>
      </c>
      <c r="B651" s="181" t="s">
        <v>68</v>
      </c>
      <c r="C651" s="9"/>
      <c r="D651" s="9">
        <v>0</v>
      </c>
      <c r="E651" s="9">
        <v>0</v>
      </c>
      <c r="F651" s="10" t="e">
        <f t="shared" si="30"/>
        <v>#DIV/0!</v>
      </c>
      <c r="G651" s="10" t="e">
        <f t="shared" si="31"/>
        <v>#DIV/0!</v>
      </c>
      <c r="H651" s="2">
        <f t="shared" si="32"/>
        <v>7</v>
      </c>
    </row>
    <row r="652" spans="1:8">
      <c r="A652" s="8">
        <v>2100199</v>
      </c>
      <c r="B652" s="181" t="s">
        <v>524</v>
      </c>
      <c r="C652" s="9">
        <v>95</v>
      </c>
      <c r="D652" s="9">
        <v>711</v>
      </c>
      <c r="E652" s="9">
        <v>1179</v>
      </c>
      <c r="F652" s="10">
        <f t="shared" si="30"/>
        <v>1241.0526315789473</v>
      </c>
      <c r="G652" s="10">
        <f t="shared" si="31"/>
        <v>165.82278481012656</v>
      </c>
      <c r="H652" s="2">
        <f t="shared" si="32"/>
        <v>7</v>
      </c>
    </row>
    <row r="653" spans="1:8">
      <c r="A653" s="73">
        <v>21002</v>
      </c>
      <c r="B653" s="177" t="s">
        <v>525</v>
      </c>
      <c r="C653" s="10">
        <f>SUM(C654:C667)</f>
        <v>297</v>
      </c>
      <c r="D653" s="10">
        <f>SUM(D654:D667)</f>
        <v>1080</v>
      </c>
      <c r="E653" s="10">
        <f>SUM(E654:E667)</f>
        <v>155</v>
      </c>
      <c r="F653" s="10">
        <f t="shared" si="30"/>
        <v>52.188552188552187</v>
      </c>
      <c r="G653" s="10">
        <f t="shared" si="31"/>
        <v>14.351851851851851</v>
      </c>
      <c r="H653" s="2">
        <f t="shared" si="32"/>
        <v>5</v>
      </c>
    </row>
    <row r="654" spans="1:8">
      <c r="A654" s="8">
        <v>2100201</v>
      </c>
      <c r="B654" s="181" t="s">
        <v>526</v>
      </c>
      <c r="C654" s="9">
        <v>297</v>
      </c>
      <c r="D654" s="9">
        <v>486</v>
      </c>
      <c r="E654" s="9">
        <v>130</v>
      </c>
      <c r="F654" s="10">
        <f t="shared" si="30"/>
        <v>43.771043771043772</v>
      </c>
      <c r="G654" s="10">
        <f t="shared" si="31"/>
        <v>26.748971193415638</v>
      </c>
      <c r="H654" s="2">
        <f t="shared" si="32"/>
        <v>7</v>
      </c>
    </row>
    <row r="655" spans="1:8">
      <c r="A655" s="8">
        <v>2100202</v>
      </c>
      <c r="B655" s="181" t="s">
        <v>527</v>
      </c>
      <c r="C655" s="9"/>
      <c r="D655" s="9"/>
      <c r="E655" s="9">
        <v>0</v>
      </c>
      <c r="F655" s="10" t="e">
        <f t="shared" si="30"/>
        <v>#DIV/0!</v>
      </c>
      <c r="G655" s="10" t="e">
        <f t="shared" si="31"/>
        <v>#DIV/0!</v>
      </c>
      <c r="H655" s="2">
        <f t="shared" si="32"/>
        <v>7</v>
      </c>
    </row>
    <row r="656" spans="1:8">
      <c r="A656" s="8">
        <v>2100203</v>
      </c>
      <c r="B656" s="181" t="s">
        <v>528</v>
      </c>
      <c r="C656" s="9"/>
      <c r="D656" s="9"/>
      <c r="E656" s="9">
        <v>0</v>
      </c>
      <c r="F656" s="10" t="e">
        <f t="shared" si="30"/>
        <v>#DIV/0!</v>
      </c>
      <c r="G656" s="10" t="e">
        <f t="shared" si="31"/>
        <v>#DIV/0!</v>
      </c>
      <c r="H656" s="2">
        <f t="shared" si="32"/>
        <v>7</v>
      </c>
    </row>
    <row r="657" spans="1:8">
      <c r="A657" s="8">
        <v>2100204</v>
      </c>
      <c r="B657" s="181" t="s">
        <v>529</v>
      </c>
      <c r="C657" s="9"/>
      <c r="D657" s="9"/>
      <c r="E657" s="9">
        <v>0</v>
      </c>
      <c r="F657" s="10" t="e">
        <f t="shared" si="30"/>
        <v>#DIV/0!</v>
      </c>
      <c r="G657" s="10" t="e">
        <f t="shared" si="31"/>
        <v>#DIV/0!</v>
      </c>
      <c r="H657" s="2">
        <f t="shared" si="32"/>
        <v>7</v>
      </c>
    </row>
    <row r="658" spans="1:8">
      <c r="A658" s="8">
        <v>2100205</v>
      </c>
      <c r="B658" s="181" t="s">
        <v>530</v>
      </c>
      <c r="C658" s="9"/>
      <c r="D658" s="9"/>
      <c r="E658" s="9">
        <v>0</v>
      </c>
      <c r="F658" s="10" t="e">
        <f t="shared" si="30"/>
        <v>#DIV/0!</v>
      </c>
      <c r="G658" s="10" t="e">
        <f t="shared" si="31"/>
        <v>#DIV/0!</v>
      </c>
      <c r="H658" s="2">
        <f t="shared" si="32"/>
        <v>7</v>
      </c>
    </row>
    <row r="659" spans="1:8">
      <c r="A659" s="8">
        <v>2100206</v>
      </c>
      <c r="B659" s="181" t="s">
        <v>531</v>
      </c>
      <c r="C659" s="9"/>
      <c r="D659" s="9"/>
      <c r="E659" s="9">
        <v>25</v>
      </c>
      <c r="F659" s="10" t="e">
        <f t="shared" si="30"/>
        <v>#DIV/0!</v>
      </c>
      <c r="G659" s="10" t="e">
        <f t="shared" si="31"/>
        <v>#DIV/0!</v>
      </c>
      <c r="H659" s="2">
        <f t="shared" si="32"/>
        <v>7</v>
      </c>
    </row>
    <row r="660" spans="1:8">
      <c r="A660" s="8">
        <v>2100207</v>
      </c>
      <c r="B660" s="181" t="s">
        <v>532</v>
      </c>
      <c r="C660" s="9"/>
      <c r="D660" s="9"/>
      <c r="E660" s="9">
        <v>0</v>
      </c>
      <c r="F660" s="10" t="e">
        <f t="shared" si="30"/>
        <v>#DIV/0!</v>
      </c>
      <c r="G660" s="10" t="e">
        <f t="shared" si="31"/>
        <v>#DIV/0!</v>
      </c>
      <c r="H660" s="2">
        <f t="shared" si="32"/>
        <v>7</v>
      </c>
    </row>
    <row r="661" spans="1:8">
      <c r="A661" s="8">
        <v>2100208</v>
      </c>
      <c r="B661" s="181" t="s">
        <v>533</v>
      </c>
      <c r="C661" s="9"/>
      <c r="D661" s="9"/>
      <c r="E661" s="9">
        <v>0</v>
      </c>
      <c r="F661" s="10" t="e">
        <f t="shared" si="30"/>
        <v>#DIV/0!</v>
      </c>
      <c r="G661" s="10" t="e">
        <f t="shared" si="31"/>
        <v>#DIV/0!</v>
      </c>
      <c r="H661" s="2">
        <f t="shared" si="32"/>
        <v>7</v>
      </c>
    </row>
    <row r="662" spans="1:8">
      <c r="A662" s="8">
        <v>2100209</v>
      </c>
      <c r="B662" s="181" t="s">
        <v>534</v>
      </c>
      <c r="C662" s="9"/>
      <c r="D662" s="9"/>
      <c r="E662" s="9">
        <v>0</v>
      </c>
      <c r="F662" s="10" t="e">
        <f t="shared" si="30"/>
        <v>#DIV/0!</v>
      </c>
      <c r="G662" s="10" t="e">
        <f t="shared" si="31"/>
        <v>#DIV/0!</v>
      </c>
      <c r="H662" s="2">
        <f t="shared" si="32"/>
        <v>7</v>
      </c>
    </row>
    <row r="663" spans="1:8">
      <c r="A663" s="8">
        <v>2100210</v>
      </c>
      <c r="B663" s="181" t="s">
        <v>535</v>
      </c>
      <c r="C663" s="9"/>
      <c r="D663" s="9"/>
      <c r="E663" s="9">
        <v>0</v>
      </c>
      <c r="F663" s="10" t="e">
        <f t="shared" si="30"/>
        <v>#DIV/0!</v>
      </c>
      <c r="G663" s="10" t="e">
        <f t="shared" si="31"/>
        <v>#DIV/0!</v>
      </c>
      <c r="H663" s="2">
        <f t="shared" si="32"/>
        <v>7</v>
      </c>
    </row>
    <row r="664" spans="1:8">
      <c r="A664" s="8">
        <v>2100211</v>
      </c>
      <c r="B664" s="181" t="s">
        <v>536</v>
      </c>
      <c r="C664" s="9"/>
      <c r="D664" s="9"/>
      <c r="E664" s="9">
        <v>0</v>
      </c>
      <c r="F664" s="10" t="e">
        <f t="shared" si="30"/>
        <v>#DIV/0!</v>
      </c>
      <c r="G664" s="10" t="e">
        <f t="shared" si="31"/>
        <v>#DIV/0!</v>
      </c>
      <c r="H664" s="2">
        <f t="shared" si="32"/>
        <v>7</v>
      </c>
    </row>
    <row r="665" spans="1:8">
      <c r="A665" s="8">
        <v>2100212</v>
      </c>
      <c r="B665" s="181" t="s">
        <v>537</v>
      </c>
      <c r="C665" s="9"/>
      <c r="D665" s="9"/>
      <c r="E665" s="9">
        <v>0</v>
      </c>
      <c r="F665" s="10" t="e">
        <f t="shared" si="30"/>
        <v>#DIV/0!</v>
      </c>
      <c r="G665" s="10" t="e">
        <f t="shared" si="31"/>
        <v>#DIV/0!</v>
      </c>
      <c r="H665" s="2">
        <f t="shared" si="32"/>
        <v>7</v>
      </c>
    </row>
    <row r="666" spans="1:8">
      <c r="A666" s="8">
        <v>2100213</v>
      </c>
      <c r="B666" s="181" t="s">
        <v>538</v>
      </c>
      <c r="C666" s="9"/>
      <c r="D666" s="9"/>
      <c r="E666" s="9">
        <v>0</v>
      </c>
      <c r="F666" s="10" t="e">
        <f t="shared" si="30"/>
        <v>#DIV/0!</v>
      </c>
      <c r="G666" s="10" t="e">
        <f t="shared" si="31"/>
        <v>#DIV/0!</v>
      </c>
      <c r="H666" s="2">
        <f t="shared" si="32"/>
        <v>7</v>
      </c>
    </row>
    <row r="667" spans="1:8">
      <c r="A667" s="8">
        <v>2100299</v>
      </c>
      <c r="B667" s="181" t="s">
        <v>539</v>
      </c>
      <c r="C667" s="9"/>
      <c r="D667" s="9">
        <v>594</v>
      </c>
      <c r="E667" s="9">
        <v>0</v>
      </c>
      <c r="F667" s="10" t="e">
        <f t="shared" si="30"/>
        <v>#DIV/0!</v>
      </c>
      <c r="G667" s="10">
        <f t="shared" si="31"/>
        <v>0</v>
      </c>
      <c r="H667" s="2">
        <f t="shared" si="32"/>
        <v>7</v>
      </c>
    </row>
    <row r="668" spans="1:8">
      <c r="A668" s="73">
        <v>21003</v>
      </c>
      <c r="B668" s="177" t="s">
        <v>540</v>
      </c>
      <c r="C668" s="189">
        <f>SUM(C669:C671)</f>
        <v>4377</v>
      </c>
      <c r="D668" s="189">
        <f>SUM(D669:D671)</f>
        <v>7001</v>
      </c>
      <c r="E668" s="189">
        <f>SUM(E669:E671)</f>
        <v>6896</v>
      </c>
      <c r="F668" s="10">
        <f t="shared" si="30"/>
        <v>157.55083390450079</v>
      </c>
      <c r="G668" s="10">
        <f t="shared" si="31"/>
        <v>98.500214255106414</v>
      </c>
      <c r="H668" s="2">
        <f t="shared" si="32"/>
        <v>5</v>
      </c>
    </row>
    <row r="669" spans="1:8">
      <c r="A669" s="8">
        <v>2100301</v>
      </c>
      <c r="B669" s="181" t="s">
        <v>541</v>
      </c>
      <c r="C669" s="9">
        <v>837</v>
      </c>
      <c r="D669" s="9">
        <v>1160</v>
      </c>
      <c r="E669" s="9">
        <v>1128</v>
      </c>
      <c r="F669" s="10">
        <f t="shared" si="30"/>
        <v>134.76702508960574</v>
      </c>
      <c r="G669" s="10">
        <f t="shared" si="31"/>
        <v>97.241379310344826</v>
      </c>
      <c r="H669" s="2">
        <f t="shared" si="32"/>
        <v>7</v>
      </c>
    </row>
    <row r="670" spans="1:8">
      <c r="A670" s="8">
        <v>2100302</v>
      </c>
      <c r="B670" s="181" t="s">
        <v>542</v>
      </c>
      <c r="C670" s="9">
        <v>3540</v>
      </c>
      <c r="D670" s="9">
        <v>4981</v>
      </c>
      <c r="E670" s="9">
        <v>4839</v>
      </c>
      <c r="F670" s="10">
        <f t="shared" si="30"/>
        <v>136.69491525423729</v>
      </c>
      <c r="G670" s="10">
        <f t="shared" si="31"/>
        <v>97.149166833969076</v>
      </c>
      <c r="H670" s="2">
        <f t="shared" si="32"/>
        <v>7</v>
      </c>
    </row>
    <row r="671" spans="1:8">
      <c r="A671" s="8">
        <v>2100399</v>
      </c>
      <c r="B671" s="181" t="s">
        <v>543</v>
      </c>
      <c r="C671" s="9"/>
      <c r="D671" s="9">
        <v>860</v>
      </c>
      <c r="E671" s="9">
        <v>929</v>
      </c>
      <c r="F671" s="10" t="e">
        <f t="shared" si="30"/>
        <v>#DIV/0!</v>
      </c>
      <c r="G671" s="10">
        <f t="shared" si="31"/>
        <v>108.02325581395348</v>
      </c>
      <c r="H671" s="2">
        <f t="shared" si="32"/>
        <v>7</v>
      </c>
    </row>
    <row r="672" spans="1:8">
      <c r="A672" s="73">
        <v>21004</v>
      </c>
      <c r="B672" s="177" t="s">
        <v>544</v>
      </c>
      <c r="C672" s="189">
        <f>SUM(C673:C683)</f>
        <v>3839</v>
      </c>
      <c r="D672" s="189">
        <f>SUM(D673:D683)</f>
        <v>6490</v>
      </c>
      <c r="E672" s="189">
        <f>SUM(E673:E683)</f>
        <v>4120</v>
      </c>
      <c r="F672" s="10">
        <f t="shared" si="30"/>
        <v>107.31961448293828</v>
      </c>
      <c r="G672" s="10">
        <f t="shared" si="31"/>
        <v>63.482280431432969</v>
      </c>
      <c r="H672" s="2">
        <f t="shared" si="32"/>
        <v>5</v>
      </c>
    </row>
    <row r="673" spans="1:8">
      <c r="A673" s="8">
        <v>2100401</v>
      </c>
      <c r="B673" s="181" t="s">
        <v>545</v>
      </c>
      <c r="C673" s="9">
        <v>607</v>
      </c>
      <c r="D673" s="9">
        <v>924</v>
      </c>
      <c r="E673" s="9">
        <v>758</v>
      </c>
      <c r="F673" s="10">
        <f t="shared" si="30"/>
        <v>124.87644151565074</v>
      </c>
      <c r="G673" s="10">
        <f t="shared" si="31"/>
        <v>82.03463203463204</v>
      </c>
      <c r="H673" s="2">
        <f t="shared" si="32"/>
        <v>7</v>
      </c>
    </row>
    <row r="674" spans="1:8">
      <c r="A674" s="8">
        <v>2100402</v>
      </c>
      <c r="B674" s="181" t="s">
        <v>546</v>
      </c>
      <c r="C674" s="9"/>
      <c r="D674" s="9">
        <v>0</v>
      </c>
      <c r="E674" s="9">
        <v>0</v>
      </c>
      <c r="F674" s="10" t="e">
        <f t="shared" si="30"/>
        <v>#DIV/0!</v>
      </c>
      <c r="G674" s="10" t="e">
        <f t="shared" si="31"/>
        <v>#DIV/0!</v>
      </c>
      <c r="H674" s="2">
        <f t="shared" si="32"/>
        <v>7</v>
      </c>
    </row>
    <row r="675" spans="1:8">
      <c r="A675" s="8">
        <v>2100403</v>
      </c>
      <c r="B675" s="181" t="s">
        <v>547</v>
      </c>
      <c r="C675" s="9">
        <v>662</v>
      </c>
      <c r="D675" s="9">
        <v>896</v>
      </c>
      <c r="E675" s="9">
        <v>738</v>
      </c>
      <c r="F675" s="10">
        <f t="shared" si="30"/>
        <v>111.48036253776435</v>
      </c>
      <c r="G675" s="10">
        <f t="shared" si="31"/>
        <v>82.366071428571431</v>
      </c>
      <c r="H675" s="2">
        <f t="shared" si="32"/>
        <v>7</v>
      </c>
    </row>
    <row r="676" spans="1:8">
      <c r="A676" s="8">
        <v>2100404</v>
      </c>
      <c r="B676" s="181" t="s">
        <v>548</v>
      </c>
      <c r="C676" s="9"/>
      <c r="D676" s="9">
        <v>0</v>
      </c>
      <c r="E676" s="9">
        <v>0</v>
      </c>
      <c r="F676" s="10" t="e">
        <f t="shared" si="30"/>
        <v>#DIV/0!</v>
      </c>
      <c r="G676" s="10" t="e">
        <f t="shared" si="31"/>
        <v>#DIV/0!</v>
      </c>
      <c r="H676" s="2">
        <f t="shared" si="32"/>
        <v>7</v>
      </c>
    </row>
    <row r="677" spans="1:8">
      <c r="A677" s="8">
        <v>2100405</v>
      </c>
      <c r="B677" s="181" t="s">
        <v>549</v>
      </c>
      <c r="C677" s="9"/>
      <c r="D677" s="9">
        <v>0</v>
      </c>
      <c r="E677" s="9">
        <v>0</v>
      </c>
      <c r="F677" s="10" t="e">
        <f t="shared" si="30"/>
        <v>#DIV/0!</v>
      </c>
      <c r="G677" s="10" t="e">
        <f t="shared" si="31"/>
        <v>#DIV/0!</v>
      </c>
      <c r="H677" s="2">
        <f t="shared" si="32"/>
        <v>7</v>
      </c>
    </row>
    <row r="678" spans="1:8">
      <c r="A678" s="8">
        <v>2100406</v>
      </c>
      <c r="B678" s="181" t="s">
        <v>550</v>
      </c>
      <c r="C678" s="9"/>
      <c r="D678" s="9">
        <v>0</v>
      </c>
      <c r="E678" s="9">
        <v>0</v>
      </c>
      <c r="F678" s="10" t="e">
        <f t="shared" si="30"/>
        <v>#DIV/0!</v>
      </c>
      <c r="G678" s="10" t="e">
        <f t="shared" si="31"/>
        <v>#DIV/0!</v>
      </c>
      <c r="H678" s="2">
        <f t="shared" si="32"/>
        <v>7</v>
      </c>
    </row>
    <row r="679" spans="1:8">
      <c r="A679" s="8">
        <v>2100407</v>
      </c>
      <c r="B679" s="181" t="s">
        <v>551</v>
      </c>
      <c r="C679" s="9"/>
      <c r="D679" s="9">
        <v>0</v>
      </c>
      <c r="E679" s="9">
        <v>0</v>
      </c>
      <c r="F679" s="10" t="e">
        <f t="shared" si="30"/>
        <v>#DIV/0!</v>
      </c>
      <c r="G679" s="10" t="e">
        <f t="shared" si="31"/>
        <v>#DIV/0!</v>
      </c>
      <c r="H679" s="2">
        <f t="shared" si="32"/>
        <v>7</v>
      </c>
    </row>
    <row r="680" spans="1:8">
      <c r="A680" s="8">
        <v>2100408</v>
      </c>
      <c r="B680" s="181" t="s">
        <v>552</v>
      </c>
      <c r="C680" s="9">
        <v>1560</v>
      </c>
      <c r="D680" s="9">
        <v>2751</v>
      </c>
      <c r="E680" s="9">
        <v>1803</v>
      </c>
      <c r="F680" s="10">
        <f t="shared" si="30"/>
        <v>115.57692307692307</v>
      </c>
      <c r="G680" s="10">
        <f t="shared" si="31"/>
        <v>65.539803707742635</v>
      </c>
      <c r="H680" s="2">
        <f t="shared" si="32"/>
        <v>7</v>
      </c>
    </row>
    <row r="681" spans="1:8">
      <c r="A681" s="8">
        <v>2100409</v>
      </c>
      <c r="B681" s="181" t="s">
        <v>553</v>
      </c>
      <c r="C681" s="9">
        <v>200</v>
      </c>
      <c r="D681" s="9">
        <v>772</v>
      </c>
      <c r="E681" s="9">
        <v>375</v>
      </c>
      <c r="F681" s="10">
        <f t="shared" si="30"/>
        <v>187.5</v>
      </c>
      <c r="G681" s="10">
        <f t="shared" si="31"/>
        <v>48.575129533678755</v>
      </c>
      <c r="H681" s="2">
        <f t="shared" si="32"/>
        <v>7</v>
      </c>
    </row>
    <row r="682" spans="1:8">
      <c r="A682" s="8">
        <v>2100410</v>
      </c>
      <c r="B682" s="181" t="s">
        <v>554</v>
      </c>
      <c r="C682" s="9">
        <v>810</v>
      </c>
      <c r="D682" s="9">
        <v>1126</v>
      </c>
      <c r="E682" s="9">
        <v>446</v>
      </c>
      <c r="F682" s="10">
        <f t="shared" si="30"/>
        <v>55.061728395061728</v>
      </c>
      <c r="G682" s="10">
        <f t="shared" si="31"/>
        <v>39.609236234458258</v>
      </c>
      <c r="H682" s="2">
        <f t="shared" si="32"/>
        <v>7</v>
      </c>
    </row>
    <row r="683" spans="1:8">
      <c r="A683" s="8">
        <v>2100499</v>
      </c>
      <c r="B683" s="181" t="s">
        <v>555</v>
      </c>
      <c r="C683" s="9"/>
      <c r="D683" s="9">
        <v>21</v>
      </c>
      <c r="E683" s="9">
        <v>0</v>
      </c>
      <c r="F683" s="10" t="e">
        <f t="shared" si="30"/>
        <v>#DIV/0!</v>
      </c>
      <c r="G683" s="10">
        <f t="shared" si="31"/>
        <v>0</v>
      </c>
      <c r="H683" s="2">
        <f t="shared" si="32"/>
        <v>7</v>
      </c>
    </row>
    <row r="684" spans="1:8">
      <c r="A684" s="73">
        <v>21006</v>
      </c>
      <c r="B684" s="177" t="s">
        <v>556</v>
      </c>
      <c r="C684" s="10">
        <f>SUM(C685:C686)</f>
        <v>0</v>
      </c>
      <c r="D684" s="10">
        <f>SUM(D685:D686)</f>
        <v>4</v>
      </c>
      <c r="E684" s="10">
        <f>SUM(E685:E686)</f>
        <v>20</v>
      </c>
      <c r="F684" s="10" t="e">
        <f t="shared" si="30"/>
        <v>#DIV/0!</v>
      </c>
      <c r="G684" s="10">
        <f t="shared" si="31"/>
        <v>500</v>
      </c>
      <c r="H684" s="2">
        <f t="shared" si="32"/>
        <v>5</v>
      </c>
    </row>
    <row r="685" spans="1:8">
      <c r="A685" s="8">
        <v>2100601</v>
      </c>
      <c r="B685" s="181" t="s">
        <v>557</v>
      </c>
      <c r="C685" s="9"/>
      <c r="D685" s="9">
        <v>4</v>
      </c>
      <c r="E685" s="9">
        <v>20</v>
      </c>
      <c r="F685" s="10" t="e">
        <f t="shared" si="30"/>
        <v>#DIV/0!</v>
      </c>
      <c r="G685" s="10">
        <f t="shared" si="31"/>
        <v>500</v>
      </c>
      <c r="H685" s="2">
        <f t="shared" si="32"/>
        <v>7</v>
      </c>
    </row>
    <row r="686" spans="1:8">
      <c r="A686" s="8">
        <v>2100699</v>
      </c>
      <c r="B686" s="181" t="s">
        <v>558</v>
      </c>
      <c r="C686" s="9"/>
      <c r="D686" s="9"/>
      <c r="E686" s="9">
        <v>0</v>
      </c>
      <c r="F686" s="10" t="e">
        <f t="shared" si="30"/>
        <v>#DIV/0!</v>
      </c>
      <c r="G686" s="10" t="e">
        <f t="shared" si="31"/>
        <v>#DIV/0!</v>
      </c>
      <c r="H686" s="2">
        <f t="shared" si="32"/>
        <v>7</v>
      </c>
    </row>
    <row r="687" spans="1:8">
      <c r="A687" s="73">
        <v>21007</v>
      </c>
      <c r="B687" s="177" t="s">
        <v>559</v>
      </c>
      <c r="C687" s="10">
        <f>SUM(C688:C690)</f>
        <v>700</v>
      </c>
      <c r="D687" s="10">
        <f>SUM(D688:D690)</f>
        <v>1248</v>
      </c>
      <c r="E687" s="10">
        <f>SUM(E688:E690)</f>
        <v>381</v>
      </c>
      <c r="F687" s="10">
        <f t="shared" si="30"/>
        <v>54.428571428571423</v>
      </c>
      <c r="G687" s="10">
        <f t="shared" si="31"/>
        <v>30.528846153846157</v>
      </c>
      <c r="H687" s="2">
        <f t="shared" si="32"/>
        <v>5</v>
      </c>
    </row>
    <row r="688" spans="1:8">
      <c r="A688" s="8">
        <v>2100716</v>
      </c>
      <c r="B688" s="181" t="s">
        <v>560</v>
      </c>
      <c r="C688" s="9"/>
      <c r="D688" s="9"/>
      <c r="E688" s="9">
        <v>0</v>
      </c>
      <c r="F688" s="10" t="e">
        <f t="shared" si="30"/>
        <v>#DIV/0!</v>
      </c>
      <c r="G688" s="10" t="e">
        <f t="shared" si="31"/>
        <v>#DIV/0!</v>
      </c>
      <c r="H688" s="2">
        <f t="shared" si="32"/>
        <v>7</v>
      </c>
    </row>
    <row r="689" spans="1:8">
      <c r="A689" s="8">
        <v>2100717</v>
      </c>
      <c r="B689" s="181" t="s">
        <v>561</v>
      </c>
      <c r="C689" s="9">
        <v>700</v>
      </c>
      <c r="D689" s="9">
        <v>848</v>
      </c>
      <c r="E689" s="9">
        <v>119</v>
      </c>
      <c r="F689" s="10">
        <f t="shared" si="30"/>
        <v>17</v>
      </c>
      <c r="G689" s="10">
        <f t="shared" si="31"/>
        <v>14.033018867924529</v>
      </c>
      <c r="H689" s="2">
        <f t="shared" si="32"/>
        <v>7</v>
      </c>
    </row>
    <row r="690" spans="1:8">
      <c r="A690" s="8">
        <v>2100799</v>
      </c>
      <c r="B690" s="181" t="s">
        <v>562</v>
      </c>
      <c r="C690" s="9"/>
      <c r="D690" s="9">
        <v>400</v>
      </c>
      <c r="E690" s="9">
        <v>262</v>
      </c>
      <c r="F690" s="10" t="e">
        <f t="shared" si="30"/>
        <v>#DIV/0!</v>
      </c>
      <c r="G690" s="10">
        <f t="shared" si="31"/>
        <v>65.5</v>
      </c>
      <c r="H690" s="2">
        <f t="shared" si="32"/>
        <v>7</v>
      </c>
    </row>
    <row r="691" spans="1:8">
      <c r="A691" s="73">
        <v>21011</v>
      </c>
      <c r="B691" s="177" t="s">
        <v>563</v>
      </c>
      <c r="C691" s="10">
        <f>SUM(C692:C695)</f>
        <v>4366</v>
      </c>
      <c r="D691" s="10">
        <f>SUM(D692:D695)</f>
        <v>6130</v>
      </c>
      <c r="E691" s="10">
        <f>SUM(E692:E695)</f>
        <v>8573</v>
      </c>
      <c r="F691" s="10">
        <f t="shared" si="30"/>
        <v>196.35822262940908</v>
      </c>
      <c r="G691" s="10">
        <f t="shared" si="31"/>
        <v>139.85318107667212</v>
      </c>
      <c r="H691" s="2">
        <f t="shared" si="32"/>
        <v>5</v>
      </c>
    </row>
    <row r="692" spans="1:8">
      <c r="A692" s="8">
        <v>2101101</v>
      </c>
      <c r="B692" s="181" t="s">
        <v>564</v>
      </c>
      <c r="C692" s="9">
        <v>2031</v>
      </c>
      <c r="D692" s="9">
        <v>2181</v>
      </c>
      <c r="E692" s="9">
        <v>2543</v>
      </c>
      <c r="F692" s="10">
        <f t="shared" si="30"/>
        <v>125.20925652387986</v>
      </c>
      <c r="G692" s="10">
        <f t="shared" si="31"/>
        <v>116.59789087574508</v>
      </c>
      <c r="H692" s="2">
        <f t="shared" si="32"/>
        <v>7</v>
      </c>
    </row>
    <row r="693" spans="1:8">
      <c r="A693" s="8">
        <v>2101102</v>
      </c>
      <c r="B693" s="181" t="s">
        <v>565</v>
      </c>
      <c r="C693" s="9">
        <v>2335</v>
      </c>
      <c r="D693" s="9">
        <v>3938</v>
      </c>
      <c r="E693" s="9">
        <v>4493</v>
      </c>
      <c r="F693" s="10">
        <f t="shared" si="30"/>
        <v>192.41970021413277</v>
      </c>
      <c r="G693" s="10">
        <f t="shared" si="31"/>
        <v>114.09344845099034</v>
      </c>
      <c r="H693" s="2">
        <f t="shared" si="32"/>
        <v>7</v>
      </c>
    </row>
    <row r="694" spans="1:8">
      <c r="A694" s="8">
        <v>2101103</v>
      </c>
      <c r="B694" s="181" t="s">
        <v>566</v>
      </c>
      <c r="C694" s="9"/>
      <c r="D694" s="9">
        <v>11</v>
      </c>
      <c r="E694" s="9">
        <v>1537</v>
      </c>
      <c r="F694" s="10" t="e">
        <f t="shared" si="30"/>
        <v>#DIV/0!</v>
      </c>
      <c r="G694" s="10">
        <f t="shared" si="31"/>
        <v>13972.727272727272</v>
      </c>
      <c r="H694" s="2">
        <f t="shared" si="32"/>
        <v>7</v>
      </c>
    </row>
    <row r="695" spans="1:8">
      <c r="A695" s="8">
        <v>2101199</v>
      </c>
      <c r="B695" s="181" t="s">
        <v>567</v>
      </c>
      <c r="C695" s="9"/>
      <c r="D695" s="9">
        <v>0</v>
      </c>
      <c r="E695" s="9">
        <v>0</v>
      </c>
      <c r="F695" s="10" t="e">
        <f t="shared" si="30"/>
        <v>#DIV/0!</v>
      </c>
      <c r="G695" s="10" t="e">
        <f t="shared" si="31"/>
        <v>#DIV/0!</v>
      </c>
      <c r="H695" s="2">
        <f t="shared" si="32"/>
        <v>7</v>
      </c>
    </row>
    <row r="696" spans="1:8">
      <c r="A696" s="73">
        <v>21012</v>
      </c>
      <c r="B696" s="177" t="s">
        <v>568</v>
      </c>
      <c r="C696" s="10">
        <f>SUM(C697:C699)</f>
        <v>766</v>
      </c>
      <c r="D696" s="10">
        <f>SUM(D697:D699)</f>
        <v>158</v>
      </c>
      <c r="E696" s="10">
        <f>SUM(E697:E699)</f>
        <v>1307</v>
      </c>
      <c r="F696" s="10">
        <f t="shared" si="30"/>
        <v>170.62663185378591</v>
      </c>
      <c r="G696" s="10">
        <f t="shared" si="31"/>
        <v>827.21518987341778</v>
      </c>
      <c r="H696" s="2">
        <f t="shared" si="32"/>
        <v>5</v>
      </c>
    </row>
    <row r="697" spans="1:8">
      <c r="A697" s="8">
        <v>2101201</v>
      </c>
      <c r="B697" s="181" t="s">
        <v>569</v>
      </c>
      <c r="C697" s="9">
        <v>117</v>
      </c>
      <c r="D697" s="9">
        <v>109</v>
      </c>
      <c r="E697" s="9">
        <v>0</v>
      </c>
      <c r="F697" s="10">
        <f t="shared" si="30"/>
        <v>0</v>
      </c>
      <c r="G697" s="10">
        <f t="shared" si="31"/>
        <v>0</v>
      </c>
      <c r="H697" s="2">
        <f t="shared" si="32"/>
        <v>7</v>
      </c>
    </row>
    <row r="698" spans="1:8">
      <c r="A698" s="8">
        <v>2101202</v>
      </c>
      <c r="B698" s="181" t="s">
        <v>570</v>
      </c>
      <c r="C698" s="9">
        <v>649</v>
      </c>
      <c r="D698" s="9"/>
      <c r="E698" s="9">
        <v>1307</v>
      </c>
      <c r="F698" s="10">
        <f t="shared" si="30"/>
        <v>201.38674884437594</v>
      </c>
      <c r="G698" s="10" t="e">
        <f t="shared" si="31"/>
        <v>#DIV/0!</v>
      </c>
      <c r="H698" s="2">
        <f t="shared" si="32"/>
        <v>7</v>
      </c>
    </row>
    <row r="699" spans="1:8">
      <c r="A699" s="8">
        <v>2101299</v>
      </c>
      <c r="B699" s="181" t="s">
        <v>571</v>
      </c>
      <c r="C699" s="9"/>
      <c r="D699" s="9">
        <v>49</v>
      </c>
      <c r="E699" s="9">
        <v>0</v>
      </c>
      <c r="F699" s="10" t="e">
        <f t="shared" si="30"/>
        <v>#DIV/0!</v>
      </c>
      <c r="G699" s="10">
        <f t="shared" si="31"/>
        <v>0</v>
      </c>
      <c r="H699" s="2">
        <f t="shared" si="32"/>
        <v>7</v>
      </c>
    </row>
    <row r="700" spans="1:8">
      <c r="A700" s="73">
        <v>21013</v>
      </c>
      <c r="B700" s="177" t="s">
        <v>572</v>
      </c>
      <c r="C700" s="10">
        <f>SUM(C701:C703)</f>
        <v>0</v>
      </c>
      <c r="D700" s="10">
        <f>SUM(D701:D703)</f>
        <v>2338</v>
      </c>
      <c r="E700" s="10">
        <f>SUM(E701:E703)</f>
        <v>1669</v>
      </c>
      <c r="F700" s="10" t="e">
        <f t="shared" si="30"/>
        <v>#DIV/0!</v>
      </c>
      <c r="G700" s="10">
        <f t="shared" si="31"/>
        <v>71.385799828913605</v>
      </c>
      <c r="H700" s="2">
        <f t="shared" si="32"/>
        <v>5</v>
      </c>
    </row>
    <row r="701" spans="1:8">
      <c r="A701" s="8">
        <v>2101301</v>
      </c>
      <c r="B701" s="181" t="s">
        <v>573</v>
      </c>
      <c r="C701" s="9"/>
      <c r="D701" s="9">
        <v>2303</v>
      </c>
      <c r="E701" s="9">
        <v>1669</v>
      </c>
      <c r="F701" s="10" t="e">
        <f t="shared" si="30"/>
        <v>#DIV/0!</v>
      </c>
      <c r="G701" s="10">
        <f t="shared" si="31"/>
        <v>72.470690403821109</v>
      </c>
      <c r="H701" s="2">
        <f t="shared" si="32"/>
        <v>7</v>
      </c>
    </row>
    <row r="702" spans="1:8">
      <c r="A702" s="8">
        <v>2101302</v>
      </c>
      <c r="B702" s="181" t="s">
        <v>574</v>
      </c>
      <c r="C702" s="9"/>
      <c r="D702" s="9">
        <v>35</v>
      </c>
      <c r="E702" s="9">
        <v>0</v>
      </c>
      <c r="F702" s="10" t="e">
        <f t="shared" si="30"/>
        <v>#DIV/0!</v>
      </c>
      <c r="G702" s="10">
        <f t="shared" si="31"/>
        <v>0</v>
      </c>
      <c r="H702" s="2">
        <f t="shared" si="32"/>
        <v>7</v>
      </c>
    </row>
    <row r="703" spans="1:8">
      <c r="A703" s="8">
        <v>2101399</v>
      </c>
      <c r="B703" s="181" t="s">
        <v>575</v>
      </c>
      <c r="C703" s="9"/>
      <c r="D703" s="9"/>
      <c r="E703" s="9">
        <v>0</v>
      </c>
      <c r="F703" s="10" t="e">
        <f t="shared" si="30"/>
        <v>#DIV/0!</v>
      </c>
      <c r="G703" s="10" t="e">
        <f t="shared" si="31"/>
        <v>#DIV/0!</v>
      </c>
      <c r="H703" s="2">
        <f t="shared" si="32"/>
        <v>7</v>
      </c>
    </row>
    <row r="704" spans="1:8">
      <c r="A704" s="73">
        <v>21014</v>
      </c>
      <c r="B704" s="177" t="s">
        <v>576</v>
      </c>
      <c r="C704" s="10">
        <f>SUM(C705:C706)</f>
        <v>43</v>
      </c>
      <c r="D704" s="10">
        <f>SUM(D705:D706)</f>
        <v>19</v>
      </c>
      <c r="E704" s="10">
        <f>SUM(E705:E706)</f>
        <v>40</v>
      </c>
      <c r="F704" s="10">
        <f t="shared" si="30"/>
        <v>93.023255813953483</v>
      </c>
      <c r="G704" s="10">
        <f t="shared" si="31"/>
        <v>210.52631578947367</v>
      </c>
      <c r="H704" s="2">
        <f t="shared" si="32"/>
        <v>5</v>
      </c>
    </row>
    <row r="705" spans="1:8">
      <c r="A705" s="8">
        <v>2101401</v>
      </c>
      <c r="B705" s="181" t="s">
        <v>577</v>
      </c>
      <c r="C705" s="9">
        <v>43</v>
      </c>
      <c r="D705" s="9">
        <v>19</v>
      </c>
      <c r="E705" s="9">
        <v>40</v>
      </c>
      <c r="F705" s="10">
        <f t="shared" si="30"/>
        <v>93.023255813953483</v>
      </c>
      <c r="G705" s="10">
        <f t="shared" si="31"/>
        <v>210.52631578947367</v>
      </c>
      <c r="H705" s="2">
        <f t="shared" si="32"/>
        <v>7</v>
      </c>
    </row>
    <row r="706" spans="1:8">
      <c r="A706" s="8">
        <v>2101499</v>
      </c>
      <c r="B706" s="181" t="s">
        <v>578</v>
      </c>
      <c r="C706" s="9"/>
      <c r="D706" s="9"/>
      <c r="E706" s="9">
        <v>0</v>
      </c>
      <c r="F706" s="10" t="e">
        <f t="shared" si="30"/>
        <v>#DIV/0!</v>
      </c>
      <c r="G706" s="10" t="e">
        <f t="shared" si="31"/>
        <v>#DIV/0!</v>
      </c>
      <c r="H706" s="2">
        <f t="shared" si="32"/>
        <v>7</v>
      </c>
    </row>
    <row r="707" spans="1:8">
      <c r="A707" s="73">
        <v>21015</v>
      </c>
      <c r="B707" s="177" t="s">
        <v>579</v>
      </c>
      <c r="C707" s="10">
        <f>SUM(C708:C715)</f>
        <v>0</v>
      </c>
      <c r="D707" s="10">
        <f>SUM(D708:D715)</f>
        <v>19</v>
      </c>
      <c r="E707" s="10">
        <f>SUM(E708:E715)</f>
        <v>57</v>
      </c>
      <c r="F707" s="10" t="e">
        <f t="shared" si="30"/>
        <v>#DIV/0!</v>
      </c>
      <c r="G707" s="10">
        <f t="shared" si="31"/>
        <v>300</v>
      </c>
      <c r="H707" s="2">
        <f t="shared" si="32"/>
        <v>5</v>
      </c>
    </row>
    <row r="708" spans="1:8">
      <c r="A708" s="8">
        <v>2101501</v>
      </c>
      <c r="B708" s="181" t="s">
        <v>66</v>
      </c>
      <c r="C708" s="9"/>
      <c r="D708" s="9"/>
      <c r="E708" s="9">
        <v>0</v>
      </c>
      <c r="F708" s="10" t="e">
        <f t="shared" si="30"/>
        <v>#DIV/0!</v>
      </c>
      <c r="G708" s="10" t="e">
        <f t="shared" si="31"/>
        <v>#DIV/0!</v>
      </c>
      <c r="H708" s="2">
        <f t="shared" si="32"/>
        <v>7</v>
      </c>
    </row>
    <row r="709" spans="1:8">
      <c r="A709" s="8">
        <v>2101502</v>
      </c>
      <c r="B709" s="181" t="s">
        <v>67</v>
      </c>
      <c r="C709" s="9"/>
      <c r="D709" s="9"/>
      <c r="E709" s="9">
        <v>0</v>
      </c>
      <c r="F709" s="10" t="e">
        <f t="shared" si="30"/>
        <v>#DIV/0!</v>
      </c>
      <c r="G709" s="10" t="e">
        <f t="shared" si="31"/>
        <v>#DIV/0!</v>
      </c>
      <c r="H709" s="2">
        <f t="shared" si="32"/>
        <v>7</v>
      </c>
    </row>
    <row r="710" spans="1:8">
      <c r="A710" s="8">
        <v>2101503</v>
      </c>
      <c r="B710" s="181" t="s">
        <v>68</v>
      </c>
      <c r="C710" s="9"/>
      <c r="D710" s="9"/>
      <c r="E710" s="9">
        <v>0</v>
      </c>
      <c r="F710" s="10" t="e">
        <f t="shared" si="30"/>
        <v>#DIV/0!</v>
      </c>
      <c r="G710" s="10" t="e">
        <f t="shared" si="31"/>
        <v>#DIV/0!</v>
      </c>
      <c r="H710" s="2">
        <f t="shared" si="32"/>
        <v>7</v>
      </c>
    </row>
    <row r="711" spans="1:8">
      <c r="A711" s="8">
        <v>2101504</v>
      </c>
      <c r="B711" s="181" t="s">
        <v>107</v>
      </c>
      <c r="C711" s="9"/>
      <c r="D711" s="9"/>
      <c r="E711" s="9">
        <v>0</v>
      </c>
      <c r="F711" s="10" t="e">
        <f t="shared" ref="F711:F774" si="33">E711/C711*100</f>
        <v>#DIV/0!</v>
      </c>
      <c r="G711" s="10" t="e">
        <f t="shared" ref="G711:G774" si="34">E711/D711*100</f>
        <v>#DIV/0!</v>
      </c>
      <c r="H711" s="2">
        <f t="shared" ref="H711:H719" si="35">LEN(A711)</f>
        <v>7</v>
      </c>
    </row>
    <row r="712" spans="1:8">
      <c r="A712" s="8">
        <v>2101505</v>
      </c>
      <c r="B712" s="181" t="s">
        <v>580</v>
      </c>
      <c r="C712" s="9"/>
      <c r="D712" s="9"/>
      <c r="E712" s="9">
        <v>0</v>
      </c>
      <c r="F712" s="10" t="e">
        <f t="shared" si="33"/>
        <v>#DIV/0!</v>
      </c>
      <c r="G712" s="10" t="e">
        <f t="shared" si="34"/>
        <v>#DIV/0!</v>
      </c>
      <c r="H712" s="2">
        <f t="shared" si="35"/>
        <v>7</v>
      </c>
    </row>
    <row r="713" spans="1:8">
      <c r="A713" s="8">
        <v>2101506</v>
      </c>
      <c r="B713" s="181" t="s">
        <v>581</v>
      </c>
      <c r="C713" s="9"/>
      <c r="D713" s="9"/>
      <c r="E713" s="9">
        <v>0</v>
      </c>
      <c r="F713" s="10" t="e">
        <f t="shared" si="33"/>
        <v>#DIV/0!</v>
      </c>
      <c r="G713" s="10" t="e">
        <f t="shared" si="34"/>
        <v>#DIV/0!</v>
      </c>
      <c r="H713" s="2">
        <f t="shared" si="35"/>
        <v>7</v>
      </c>
    </row>
    <row r="714" spans="1:8">
      <c r="A714" s="8">
        <v>2101550</v>
      </c>
      <c r="B714" s="181" t="s">
        <v>75</v>
      </c>
      <c r="C714" s="9"/>
      <c r="D714" s="9"/>
      <c r="E714" s="9">
        <v>0</v>
      </c>
      <c r="F714" s="10" t="e">
        <f t="shared" si="33"/>
        <v>#DIV/0!</v>
      </c>
      <c r="G714" s="10" t="e">
        <f t="shared" si="34"/>
        <v>#DIV/0!</v>
      </c>
      <c r="H714" s="2">
        <f t="shared" si="35"/>
        <v>7</v>
      </c>
    </row>
    <row r="715" spans="1:8">
      <c r="A715" s="8">
        <v>2101599</v>
      </c>
      <c r="B715" s="181" t="s">
        <v>582</v>
      </c>
      <c r="C715" s="9"/>
      <c r="D715" s="9">
        <v>19</v>
      </c>
      <c r="E715" s="9">
        <v>57</v>
      </c>
      <c r="F715" s="10" t="e">
        <f t="shared" si="33"/>
        <v>#DIV/0!</v>
      </c>
      <c r="G715" s="10">
        <f t="shared" si="34"/>
        <v>300</v>
      </c>
      <c r="H715" s="2">
        <f t="shared" si="35"/>
        <v>7</v>
      </c>
    </row>
    <row r="716" spans="1:8">
      <c r="A716" s="73">
        <v>21016</v>
      </c>
      <c r="B716" s="177" t="s">
        <v>583</v>
      </c>
      <c r="C716" s="10">
        <f>SUM(C717)</f>
        <v>2</v>
      </c>
      <c r="D716" s="10">
        <f>SUM(D717)</f>
        <v>16</v>
      </c>
      <c r="E716" s="10">
        <f>SUM(E717)</f>
        <v>59</v>
      </c>
      <c r="F716" s="10">
        <f t="shared" si="33"/>
        <v>2950</v>
      </c>
      <c r="G716" s="10">
        <f t="shared" si="34"/>
        <v>368.75</v>
      </c>
      <c r="H716" s="2">
        <f t="shared" si="35"/>
        <v>5</v>
      </c>
    </row>
    <row r="717" spans="1:8">
      <c r="A717" s="8">
        <v>2101601</v>
      </c>
      <c r="B717" s="181" t="s">
        <v>584</v>
      </c>
      <c r="C717" s="9">
        <v>2</v>
      </c>
      <c r="D717" s="9">
        <v>16</v>
      </c>
      <c r="E717" s="9">
        <v>59</v>
      </c>
      <c r="F717" s="10">
        <f t="shared" si="33"/>
        <v>2950</v>
      </c>
      <c r="G717" s="10">
        <f t="shared" si="34"/>
        <v>368.75</v>
      </c>
      <c r="H717" s="2">
        <f t="shared" si="35"/>
        <v>7</v>
      </c>
    </row>
    <row r="718" spans="1:8">
      <c r="A718" s="73">
        <v>21099</v>
      </c>
      <c r="B718" s="192" t="s">
        <v>585</v>
      </c>
      <c r="C718" s="10">
        <f>SUM(C719)</f>
        <v>0</v>
      </c>
      <c r="D718" s="10">
        <f>SUM(D719)</f>
        <v>1071</v>
      </c>
      <c r="E718" s="10">
        <f>SUM(E719)</f>
        <v>906</v>
      </c>
      <c r="F718" s="10" t="e">
        <f t="shared" si="33"/>
        <v>#DIV/0!</v>
      </c>
      <c r="G718" s="10">
        <f t="shared" si="34"/>
        <v>84.593837535014003</v>
      </c>
      <c r="H718" s="2">
        <f t="shared" si="35"/>
        <v>5</v>
      </c>
    </row>
    <row r="719" spans="1:8">
      <c r="A719" s="8">
        <v>2109999</v>
      </c>
      <c r="B719" s="193" t="s">
        <v>586</v>
      </c>
      <c r="C719" s="9"/>
      <c r="D719" s="9">
        <v>1071</v>
      </c>
      <c r="E719" s="9">
        <v>906</v>
      </c>
      <c r="F719" s="10" t="e">
        <f t="shared" si="33"/>
        <v>#DIV/0!</v>
      </c>
      <c r="G719" s="10">
        <f t="shared" si="34"/>
        <v>84.593837535014003</v>
      </c>
      <c r="H719" s="2">
        <f t="shared" si="35"/>
        <v>7</v>
      </c>
    </row>
    <row r="720" spans="1:8">
      <c r="A720" s="73">
        <v>211</v>
      </c>
      <c r="B720" s="192" t="s">
        <v>587</v>
      </c>
      <c r="C720" s="10">
        <f>C721+C731+C735+C744+C751+C758+C764+C767+C770+C771+C772+C778+C779+C780+C791</f>
        <v>10860</v>
      </c>
      <c r="D720" s="10">
        <f>D721+D731+D735+D744+D751+D758+D764+D767+D770+D771+D772+D778+D779+D780+D791</f>
        <v>11861</v>
      </c>
      <c r="E720" s="10">
        <f>E721+E731+E735+E744+E751+E758+E764+E767+E770+E771+E772+E778+E779+E780+E791</f>
        <v>20153</v>
      </c>
      <c r="F720" s="10">
        <f t="shared" si="33"/>
        <v>185.57090239410681</v>
      </c>
      <c r="G720" s="10">
        <f t="shared" si="34"/>
        <v>169.90978838209256</v>
      </c>
      <c r="H720" s="2">
        <f t="shared" ref="H720:H741" si="36">LEN(A720)</f>
        <v>3</v>
      </c>
    </row>
    <row r="721" spans="1:8">
      <c r="A721" s="73">
        <v>21101</v>
      </c>
      <c r="B721" s="192" t="s">
        <v>588</v>
      </c>
      <c r="C721" s="10">
        <f>SUM(C722:C730)</f>
        <v>128</v>
      </c>
      <c r="D721" s="10">
        <f>SUM(D722:D730)</f>
        <v>80</v>
      </c>
      <c r="E721" s="10">
        <f>SUM(E722:E730)</f>
        <v>9625</v>
      </c>
      <c r="F721" s="10">
        <f t="shared" si="33"/>
        <v>7519.53125</v>
      </c>
      <c r="G721" s="10">
        <f t="shared" si="34"/>
        <v>12031.25</v>
      </c>
      <c r="H721" s="2">
        <f t="shared" si="36"/>
        <v>5</v>
      </c>
    </row>
    <row r="722" spans="1:8">
      <c r="A722" s="8">
        <v>2110101</v>
      </c>
      <c r="B722" s="193" t="s">
        <v>66</v>
      </c>
      <c r="C722" s="9">
        <v>118</v>
      </c>
      <c r="D722" s="9">
        <v>70</v>
      </c>
      <c r="E722" s="9">
        <v>316</v>
      </c>
      <c r="F722" s="10">
        <f t="shared" si="33"/>
        <v>267.79661016949154</v>
      </c>
      <c r="G722" s="10">
        <f t="shared" si="34"/>
        <v>451.42857142857144</v>
      </c>
      <c r="H722" s="2">
        <f t="shared" si="36"/>
        <v>7</v>
      </c>
    </row>
    <row r="723" spans="1:8">
      <c r="A723" s="8">
        <v>2110102</v>
      </c>
      <c r="B723" s="193" t="s">
        <v>67</v>
      </c>
      <c r="C723" s="9"/>
      <c r="D723" s="9">
        <v>0</v>
      </c>
      <c r="E723" s="9">
        <v>0</v>
      </c>
      <c r="F723" s="10" t="e">
        <f t="shared" si="33"/>
        <v>#DIV/0!</v>
      </c>
      <c r="G723" s="10" t="e">
        <f t="shared" si="34"/>
        <v>#DIV/0!</v>
      </c>
      <c r="H723" s="2">
        <f t="shared" si="36"/>
        <v>7</v>
      </c>
    </row>
    <row r="724" spans="1:8">
      <c r="A724" s="8">
        <v>2110103</v>
      </c>
      <c r="B724" s="193" t="s">
        <v>68</v>
      </c>
      <c r="C724" s="9"/>
      <c r="D724" s="9">
        <v>0</v>
      </c>
      <c r="E724" s="9">
        <v>0</v>
      </c>
      <c r="F724" s="10" t="e">
        <f t="shared" si="33"/>
        <v>#DIV/0!</v>
      </c>
      <c r="G724" s="10" t="e">
        <f t="shared" si="34"/>
        <v>#DIV/0!</v>
      </c>
      <c r="H724" s="2">
        <f t="shared" si="36"/>
        <v>7</v>
      </c>
    </row>
    <row r="725" spans="1:8">
      <c r="A725" s="8">
        <v>2110104</v>
      </c>
      <c r="B725" s="193" t="s">
        <v>589</v>
      </c>
      <c r="C725" s="9">
        <v>10</v>
      </c>
      <c r="D725" s="9">
        <v>10</v>
      </c>
      <c r="E725" s="9">
        <v>0</v>
      </c>
      <c r="F725" s="10">
        <f t="shared" si="33"/>
        <v>0</v>
      </c>
      <c r="G725" s="10">
        <f t="shared" si="34"/>
        <v>0</v>
      </c>
      <c r="H725" s="2">
        <f t="shared" si="36"/>
        <v>7</v>
      </c>
    </row>
    <row r="726" spans="1:8">
      <c r="A726" s="8">
        <v>2110105</v>
      </c>
      <c r="B726" s="193" t="s">
        <v>590</v>
      </c>
      <c r="C726" s="9"/>
      <c r="D726" s="9"/>
      <c r="E726" s="9">
        <v>0</v>
      </c>
      <c r="F726" s="10" t="e">
        <f t="shared" si="33"/>
        <v>#DIV/0!</v>
      </c>
      <c r="G726" s="10" t="e">
        <f t="shared" si="34"/>
        <v>#DIV/0!</v>
      </c>
      <c r="H726" s="2">
        <f t="shared" si="36"/>
        <v>7</v>
      </c>
    </row>
    <row r="727" spans="1:8">
      <c r="A727" s="8">
        <v>2110106</v>
      </c>
      <c r="B727" s="193" t="s">
        <v>591</v>
      </c>
      <c r="C727" s="9"/>
      <c r="D727" s="9"/>
      <c r="E727" s="9">
        <v>0</v>
      </c>
      <c r="F727" s="10" t="e">
        <f t="shared" si="33"/>
        <v>#DIV/0!</v>
      </c>
      <c r="G727" s="10" t="e">
        <f t="shared" si="34"/>
        <v>#DIV/0!</v>
      </c>
      <c r="H727" s="2">
        <f t="shared" si="36"/>
        <v>7</v>
      </c>
    </row>
    <row r="728" spans="1:8">
      <c r="A728" s="8">
        <v>2110107</v>
      </c>
      <c r="B728" s="193" t="s">
        <v>592</v>
      </c>
      <c r="C728" s="9"/>
      <c r="D728" s="9"/>
      <c r="E728" s="9">
        <v>0</v>
      </c>
      <c r="F728" s="10" t="e">
        <f t="shared" si="33"/>
        <v>#DIV/0!</v>
      </c>
      <c r="G728" s="10" t="e">
        <f t="shared" si="34"/>
        <v>#DIV/0!</v>
      </c>
      <c r="H728" s="2">
        <f t="shared" si="36"/>
        <v>7</v>
      </c>
    </row>
    <row r="729" spans="1:8">
      <c r="A729" s="8">
        <v>2110108</v>
      </c>
      <c r="B729" s="193" t="s">
        <v>593</v>
      </c>
      <c r="C729" s="9"/>
      <c r="D729" s="9"/>
      <c r="E729" s="9">
        <v>0</v>
      </c>
      <c r="F729" s="10" t="e">
        <f t="shared" si="33"/>
        <v>#DIV/0!</v>
      </c>
      <c r="G729" s="10" t="e">
        <f t="shared" si="34"/>
        <v>#DIV/0!</v>
      </c>
      <c r="H729" s="2">
        <f t="shared" si="36"/>
        <v>7</v>
      </c>
    </row>
    <row r="730" spans="1:8">
      <c r="A730" s="8">
        <v>2110199</v>
      </c>
      <c r="B730" s="193" t="s">
        <v>594</v>
      </c>
      <c r="C730" s="9"/>
      <c r="D730" s="9"/>
      <c r="E730" s="188">
        <f>10607-1298</f>
        <v>9309</v>
      </c>
      <c r="F730" s="10" t="e">
        <f t="shared" si="33"/>
        <v>#DIV/0!</v>
      </c>
      <c r="G730" s="10" t="e">
        <f t="shared" si="34"/>
        <v>#DIV/0!</v>
      </c>
      <c r="H730" s="2">
        <f t="shared" si="36"/>
        <v>7</v>
      </c>
    </row>
    <row r="731" spans="1:8">
      <c r="A731" s="73">
        <v>21102</v>
      </c>
      <c r="B731" s="192" t="s">
        <v>595</v>
      </c>
      <c r="C731" s="189">
        <f>SUM(C732:C734)</f>
        <v>132</v>
      </c>
      <c r="D731" s="189">
        <f>SUM(D732:D734)</f>
        <v>132</v>
      </c>
      <c r="E731" s="189">
        <f>SUM(E732:E734)</f>
        <v>0</v>
      </c>
      <c r="F731" s="10">
        <f t="shared" si="33"/>
        <v>0</v>
      </c>
      <c r="G731" s="10">
        <f t="shared" si="34"/>
        <v>0</v>
      </c>
      <c r="H731" s="2">
        <f t="shared" si="36"/>
        <v>5</v>
      </c>
    </row>
    <row r="732" spans="1:8">
      <c r="A732" s="8">
        <v>2110203</v>
      </c>
      <c r="B732" s="193" t="s">
        <v>596</v>
      </c>
      <c r="C732" s="191"/>
      <c r="D732" s="191"/>
      <c r="E732" s="9">
        <v>0</v>
      </c>
      <c r="F732" s="10" t="e">
        <f t="shared" si="33"/>
        <v>#DIV/0!</v>
      </c>
      <c r="G732" s="10" t="e">
        <f t="shared" si="34"/>
        <v>#DIV/0!</v>
      </c>
      <c r="H732" s="2">
        <f t="shared" si="36"/>
        <v>7</v>
      </c>
    </row>
    <row r="733" spans="1:8">
      <c r="A733" s="8">
        <v>2110204</v>
      </c>
      <c r="B733" s="193" t="s">
        <v>597</v>
      </c>
      <c r="C733" s="191"/>
      <c r="D733" s="191"/>
      <c r="E733" s="9">
        <v>0</v>
      </c>
      <c r="F733" s="10" t="e">
        <f t="shared" si="33"/>
        <v>#DIV/0!</v>
      </c>
      <c r="G733" s="10" t="e">
        <f t="shared" si="34"/>
        <v>#DIV/0!</v>
      </c>
      <c r="H733" s="2">
        <f t="shared" si="36"/>
        <v>7</v>
      </c>
    </row>
    <row r="734" spans="1:8">
      <c r="A734" s="8">
        <v>2110299</v>
      </c>
      <c r="B734" s="193" t="s">
        <v>598</v>
      </c>
      <c r="C734" s="9">
        <v>132</v>
      </c>
      <c r="D734" s="9">
        <v>132</v>
      </c>
      <c r="E734" s="9">
        <v>0</v>
      </c>
      <c r="F734" s="10">
        <f t="shared" si="33"/>
        <v>0</v>
      </c>
      <c r="G734" s="10">
        <f t="shared" si="34"/>
        <v>0</v>
      </c>
      <c r="H734" s="2">
        <f t="shared" si="36"/>
        <v>7</v>
      </c>
    </row>
    <row r="735" spans="1:8">
      <c r="A735" s="73">
        <v>21103</v>
      </c>
      <c r="B735" s="192" t="s">
        <v>599</v>
      </c>
      <c r="C735" s="189">
        <f>SUM(C736:C743)</f>
        <v>2018</v>
      </c>
      <c r="D735" s="189">
        <f>SUM(D736:D743)</f>
        <v>2028</v>
      </c>
      <c r="E735" s="189">
        <f>SUM(E736:E743)</f>
        <v>3232</v>
      </c>
      <c r="F735" s="10">
        <f t="shared" si="33"/>
        <v>160.1585728444004</v>
      </c>
      <c r="G735" s="10">
        <f t="shared" si="34"/>
        <v>159.3688362919132</v>
      </c>
      <c r="H735" s="2">
        <f t="shared" si="36"/>
        <v>5</v>
      </c>
    </row>
    <row r="736" spans="1:8">
      <c r="A736" s="8">
        <v>2110301</v>
      </c>
      <c r="B736" s="193" t="s">
        <v>600</v>
      </c>
      <c r="C736" s="9"/>
      <c r="D736" s="9"/>
      <c r="E736" s="9">
        <v>615</v>
      </c>
      <c r="F736" s="10" t="e">
        <f t="shared" si="33"/>
        <v>#DIV/0!</v>
      </c>
      <c r="G736" s="10" t="e">
        <f t="shared" si="34"/>
        <v>#DIV/0!</v>
      </c>
      <c r="H736" s="2">
        <f t="shared" si="36"/>
        <v>7</v>
      </c>
    </row>
    <row r="737" spans="1:8">
      <c r="A737" s="8">
        <v>2110302</v>
      </c>
      <c r="B737" s="193" t="s">
        <v>601</v>
      </c>
      <c r="C737" s="9">
        <v>2018</v>
      </c>
      <c r="D737" s="9">
        <v>2021</v>
      </c>
      <c r="E737" s="9">
        <f>1880+737</f>
        <v>2617</v>
      </c>
      <c r="F737" s="10">
        <f t="shared" si="33"/>
        <v>129.68285431119921</v>
      </c>
      <c r="G737" s="10">
        <f t="shared" si="34"/>
        <v>129.49035131123205</v>
      </c>
      <c r="H737" s="2">
        <f t="shared" si="36"/>
        <v>7</v>
      </c>
    </row>
    <row r="738" spans="1:8">
      <c r="A738" s="8">
        <v>2110303</v>
      </c>
      <c r="B738" s="193" t="s">
        <v>602</v>
      </c>
      <c r="C738" s="9"/>
      <c r="D738" s="9"/>
      <c r="E738" s="9">
        <v>0</v>
      </c>
      <c r="F738" s="10" t="e">
        <f t="shared" si="33"/>
        <v>#DIV/0!</v>
      </c>
      <c r="G738" s="10" t="e">
        <f t="shared" si="34"/>
        <v>#DIV/0!</v>
      </c>
      <c r="H738" s="2">
        <f t="shared" si="36"/>
        <v>7</v>
      </c>
    </row>
    <row r="739" spans="1:8">
      <c r="A739" s="8">
        <v>2110304</v>
      </c>
      <c r="B739" s="193" t="s">
        <v>603</v>
      </c>
      <c r="C739" s="9"/>
      <c r="D739" s="9"/>
      <c r="E739" s="9">
        <v>0</v>
      </c>
      <c r="F739" s="10" t="e">
        <f t="shared" si="33"/>
        <v>#DIV/0!</v>
      </c>
      <c r="G739" s="10" t="e">
        <f t="shared" si="34"/>
        <v>#DIV/0!</v>
      </c>
      <c r="H739" s="2">
        <f t="shared" si="36"/>
        <v>7</v>
      </c>
    </row>
    <row r="740" spans="1:8">
      <c r="A740" s="8">
        <v>2110305</v>
      </c>
      <c r="B740" s="193" t="s">
        <v>604</v>
      </c>
      <c r="C740" s="9"/>
      <c r="D740" s="9"/>
      <c r="E740" s="9">
        <v>0</v>
      </c>
      <c r="F740" s="10" t="e">
        <f t="shared" si="33"/>
        <v>#DIV/0!</v>
      </c>
      <c r="G740" s="10" t="e">
        <f t="shared" si="34"/>
        <v>#DIV/0!</v>
      </c>
      <c r="H740" s="2">
        <f t="shared" si="36"/>
        <v>7</v>
      </c>
    </row>
    <row r="741" spans="1:8">
      <c r="A741" s="8">
        <v>2110306</v>
      </c>
      <c r="B741" s="193" t="s">
        <v>605</v>
      </c>
      <c r="C741" s="9"/>
      <c r="D741" s="9"/>
      <c r="E741" s="9">
        <v>0</v>
      </c>
      <c r="F741" s="10" t="e">
        <f t="shared" si="33"/>
        <v>#DIV/0!</v>
      </c>
      <c r="G741" s="10" t="e">
        <f t="shared" si="34"/>
        <v>#DIV/0!</v>
      </c>
      <c r="H741" s="2">
        <f t="shared" si="36"/>
        <v>7</v>
      </c>
    </row>
    <row r="742" spans="1:8">
      <c r="A742" s="8">
        <v>2110307</v>
      </c>
      <c r="B742" s="193" t="s">
        <v>606</v>
      </c>
      <c r="C742" s="9"/>
      <c r="D742" s="9"/>
      <c r="E742" s="9">
        <v>0</v>
      </c>
      <c r="F742" s="10" t="e">
        <f t="shared" si="33"/>
        <v>#DIV/0!</v>
      </c>
      <c r="G742" s="10" t="e">
        <f t="shared" si="34"/>
        <v>#DIV/0!</v>
      </c>
      <c r="H742" s="2">
        <f t="shared" ref="H742:H805" si="37">LEN(A742)</f>
        <v>7</v>
      </c>
    </row>
    <row r="743" spans="1:8">
      <c r="A743" s="8">
        <v>2110399</v>
      </c>
      <c r="B743" s="193" t="s">
        <v>607</v>
      </c>
      <c r="C743" s="9"/>
      <c r="D743" s="9">
        <v>7</v>
      </c>
      <c r="E743" s="9">
        <v>0</v>
      </c>
      <c r="F743" s="10" t="e">
        <f t="shared" si="33"/>
        <v>#DIV/0!</v>
      </c>
      <c r="G743" s="10">
        <f t="shared" si="34"/>
        <v>0</v>
      </c>
      <c r="H743" s="2">
        <f t="shared" si="37"/>
        <v>7</v>
      </c>
    </row>
    <row r="744" spans="1:8">
      <c r="A744" s="73">
        <v>21104</v>
      </c>
      <c r="B744" s="192" t="s">
        <v>608</v>
      </c>
      <c r="C744" s="189">
        <f>SUM(C745:C750)</f>
        <v>8183</v>
      </c>
      <c r="D744" s="189">
        <f>SUM(D745:D750)</f>
        <v>7081</v>
      </c>
      <c r="E744" s="189">
        <f>SUM(E745:E750)</f>
        <v>4965</v>
      </c>
      <c r="F744" s="10">
        <f t="shared" si="33"/>
        <v>60.674569228889162</v>
      </c>
      <c r="G744" s="10">
        <f t="shared" si="34"/>
        <v>70.117215082615445</v>
      </c>
      <c r="H744" s="2">
        <f t="shared" si="37"/>
        <v>5</v>
      </c>
    </row>
    <row r="745" spans="1:8">
      <c r="A745" s="8">
        <v>2110401</v>
      </c>
      <c r="B745" s="193" t="s">
        <v>609</v>
      </c>
      <c r="C745" s="9">
        <v>8183</v>
      </c>
      <c r="D745" s="9">
        <v>6892</v>
      </c>
      <c r="E745" s="9">
        <f>4102+540</f>
        <v>4642</v>
      </c>
      <c r="F745" s="10">
        <f t="shared" si="33"/>
        <v>56.72736160332397</v>
      </c>
      <c r="G745" s="10">
        <f t="shared" si="34"/>
        <v>67.353453279164242</v>
      </c>
      <c r="H745" s="2">
        <f t="shared" si="37"/>
        <v>7</v>
      </c>
    </row>
    <row r="746" spans="1:8">
      <c r="A746" s="8">
        <v>2110402</v>
      </c>
      <c r="B746" s="193" t="s">
        <v>610</v>
      </c>
      <c r="C746" s="9"/>
      <c r="D746" s="9">
        <v>129</v>
      </c>
      <c r="E746" s="9">
        <v>60</v>
      </c>
      <c r="F746" s="10" t="e">
        <f t="shared" si="33"/>
        <v>#DIV/0!</v>
      </c>
      <c r="G746" s="10">
        <f t="shared" si="34"/>
        <v>46.511627906976742</v>
      </c>
      <c r="H746" s="2">
        <f t="shared" si="37"/>
        <v>7</v>
      </c>
    </row>
    <row r="747" spans="1:8">
      <c r="A747" s="8">
        <v>2110404</v>
      </c>
      <c r="B747" s="193" t="s">
        <v>611</v>
      </c>
      <c r="C747" s="9"/>
      <c r="D747" s="9">
        <v>0</v>
      </c>
      <c r="E747" s="9">
        <v>0</v>
      </c>
      <c r="F747" s="10" t="e">
        <f t="shared" si="33"/>
        <v>#DIV/0!</v>
      </c>
      <c r="G747" s="10" t="e">
        <f t="shared" si="34"/>
        <v>#DIV/0!</v>
      </c>
      <c r="H747" s="2">
        <f t="shared" si="37"/>
        <v>7</v>
      </c>
    </row>
    <row r="748" spans="1:8">
      <c r="A748" s="8">
        <v>2110405</v>
      </c>
      <c r="B748" s="193" t="s">
        <v>612</v>
      </c>
      <c r="C748" s="9"/>
      <c r="D748" s="9">
        <v>60</v>
      </c>
      <c r="E748" s="9">
        <v>263</v>
      </c>
      <c r="F748" s="10" t="e">
        <f t="shared" si="33"/>
        <v>#DIV/0!</v>
      </c>
      <c r="G748" s="10">
        <f t="shared" si="34"/>
        <v>438.33333333333337</v>
      </c>
      <c r="H748" s="2">
        <f t="shared" si="37"/>
        <v>7</v>
      </c>
    </row>
    <row r="749" spans="1:8">
      <c r="A749" s="8">
        <v>2110406</v>
      </c>
      <c r="B749" s="193" t="s">
        <v>613</v>
      </c>
      <c r="C749" s="191"/>
      <c r="D749" s="191"/>
      <c r="E749" s="9">
        <v>0</v>
      </c>
      <c r="F749" s="10" t="e">
        <f t="shared" si="33"/>
        <v>#DIV/0!</v>
      </c>
      <c r="G749" s="10" t="e">
        <f t="shared" si="34"/>
        <v>#DIV/0!</v>
      </c>
      <c r="H749" s="2">
        <f t="shared" si="37"/>
        <v>7</v>
      </c>
    </row>
    <row r="750" spans="1:8">
      <c r="A750" s="8">
        <v>2110499</v>
      </c>
      <c r="B750" s="193" t="s">
        <v>614</v>
      </c>
      <c r="C750" s="191"/>
      <c r="D750" s="191"/>
      <c r="E750" s="9">
        <v>0</v>
      </c>
      <c r="F750" s="10" t="e">
        <f t="shared" si="33"/>
        <v>#DIV/0!</v>
      </c>
      <c r="G750" s="10" t="e">
        <f t="shared" si="34"/>
        <v>#DIV/0!</v>
      </c>
      <c r="H750" s="2">
        <f t="shared" si="37"/>
        <v>7</v>
      </c>
    </row>
    <row r="751" spans="1:8">
      <c r="A751" s="73">
        <v>21105</v>
      </c>
      <c r="B751" s="192" t="s">
        <v>615</v>
      </c>
      <c r="C751" s="10">
        <f>SUM(C752:C757)</f>
        <v>0</v>
      </c>
      <c r="D751" s="10">
        <f>SUM(D752:D757)</f>
        <v>0</v>
      </c>
      <c r="E751" s="10">
        <f>SUM(E752:E757)</f>
        <v>92</v>
      </c>
      <c r="F751" s="10" t="e">
        <f t="shared" si="33"/>
        <v>#DIV/0!</v>
      </c>
      <c r="G751" s="10" t="e">
        <f t="shared" si="34"/>
        <v>#DIV/0!</v>
      </c>
      <c r="H751" s="2">
        <f t="shared" si="37"/>
        <v>5</v>
      </c>
    </row>
    <row r="752" spans="1:8">
      <c r="A752" s="8">
        <v>2110501</v>
      </c>
      <c r="B752" s="193" t="s">
        <v>616</v>
      </c>
      <c r="C752" s="9"/>
      <c r="D752" s="9"/>
      <c r="E752" s="9">
        <v>92</v>
      </c>
      <c r="F752" s="10" t="e">
        <f t="shared" si="33"/>
        <v>#DIV/0!</v>
      </c>
      <c r="G752" s="10" t="e">
        <f t="shared" si="34"/>
        <v>#DIV/0!</v>
      </c>
      <c r="H752" s="2">
        <f t="shared" si="37"/>
        <v>7</v>
      </c>
    </row>
    <row r="753" spans="1:8">
      <c r="A753" s="8">
        <v>2110502</v>
      </c>
      <c r="B753" s="193" t="s">
        <v>617</v>
      </c>
      <c r="C753" s="9"/>
      <c r="D753" s="9"/>
      <c r="E753" s="9">
        <v>0</v>
      </c>
      <c r="F753" s="10" t="e">
        <f t="shared" si="33"/>
        <v>#DIV/0!</v>
      </c>
      <c r="G753" s="10" t="e">
        <f t="shared" si="34"/>
        <v>#DIV/0!</v>
      </c>
      <c r="H753" s="2">
        <f t="shared" si="37"/>
        <v>7</v>
      </c>
    </row>
    <row r="754" spans="1:8">
      <c r="A754" s="8">
        <v>2110503</v>
      </c>
      <c r="B754" s="193" t="s">
        <v>618</v>
      </c>
      <c r="C754" s="9"/>
      <c r="D754" s="9"/>
      <c r="E754" s="9">
        <v>0</v>
      </c>
      <c r="F754" s="10" t="e">
        <f t="shared" si="33"/>
        <v>#DIV/0!</v>
      </c>
      <c r="G754" s="10" t="e">
        <f t="shared" si="34"/>
        <v>#DIV/0!</v>
      </c>
      <c r="H754" s="2">
        <f t="shared" si="37"/>
        <v>7</v>
      </c>
    </row>
    <row r="755" spans="1:8">
      <c r="A755" s="8">
        <v>2110506</v>
      </c>
      <c r="B755" s="193" t="s">
        <v>619</v>
      </c>
      <c r="C755" s="9"/>
      <c r="D755" s="9"/>
      <c r="E755" s="9">
        <v>0</v>
      </c>
      <c r="F755" s="10" t="e">
        <f t="shared" si="33"/>
        <v>#DIV/0!</v>
      </c>
      <c r="G755" s="10" t="e">
        <f t="shared" si="34"/>
        <v>#DIV/0!</v>
      </c>
      <c r="H755" s="2">
        <f t="shared" si="37"/>
        <v>7</v>
      </c>
    </row>
    <row r="756" spans="1:8">
      <c r="A756" s="8">
        <v>2110507</v>
      </c>
      <c r="B756" s="193" t="s">
        <v>620</v>
      </c>
      <c r="C756" s="9"/>
      <c r="D756" s="9"/>
      <c r="E756" s="9">
        <v>0</v>
      </c>
      <c r="F756" s="10" t="e">
        <f t="shared" si="33"/>
        <v>#DIV/0!</v>
      </c>
      <c r="G756" s="10" t="e">
        <f t="shared" si="34"/>
        <v>#DIV/0!</v>
      </c>
      <c r="H756" s="2">
        <f t="shared" si="37"/>
        <v>7</v>
      </c>
    </row>
    <row r="757" spans="1:8">
      <c r="A757" s="8">
        <v>2110599</v>
      </c>
      <c r="B757" s="193" t="s">
        <v>621</v>
      </c>
      <c r="C757" s="9"/>
      <c r="D757" s="9"/>
      <c r="E757" s="9">
        <v>0</v>
      </c>
      <c r="F757" s="10" t="e">
        <f t="shared" si="33"/>
        <v>#DIV/0!</v>
      </c>
      <c r="G757" s="10" t="e">
        <f t="shared" si="34"/>
        <v>#DIV/0!</v>
      </c>
      <c r="H757" s="2">
        <f t="shared" si="37"/>
        <v>7</v>
      </c>
    </row>
    <row r="758" spans="1:8">
      <c r="A758" s="73">
        <v>21106</v>
      </c>
      <c r="B758" s="192" t="s">
        <v>622</v>
      </c>
      <c r="C758" s="10">
        <f>SUM(C759:C763)</f>
        <v>399</v>
      </c>
      <c r="D758" s="10">
        <f>SUM(D759:D763)</f>
        <v>14</v>
      </c>
      <c r="E758" s="10">
        <f>SUM(E759:E763)</f>
        <v>1614</v>
      </c>
      <c r="F758" s="10">
        <f t="shared" si="33"/>
        <v>404.51127819548873</v>
      </c>
      <c r="G758" s="10">
        <f t="shared" si="34"/>
        <v>11528.571428571429</v>
      </c>
      <c r="H758" s="2">
        <f t="shared" si="37"/>
        <v>5</v>
      </c>
    </row>
    <row r="759" spans="1:8">
      <c r="A759" s="8">
        <v>2110602</v>
      </c>
      <c r="B759" s="193" t="s">
        <v>623</v>
      </c>
      <c r="C759" s="9">
        <v>49</v>
      </c>
      <c r="D759" s="9">
        <v>13</v>
      </c>
      <c r="E759" s="9">
        <v>739</v>
      </c>
      <c r="F759" s="10">
        <f t="shared" si="33"/>
        <v>1508.1632653061224</v>
      </c>
      <c r="G759" s="10">
        <f t="shared" si="34"/>
        <v>5684.6153846153848</v>
      </c>
      <c r="H759" s="2">
        <f t="shared" si="37"/>
        <v>7</v>
      </c>
    </row>
    <row r="760" spans="1:8">
      <c r="A760" s="8">
        <v>2110603</v>
      </c>
      <c r="B760" s="193" t="s">
        <v>624</v>
      </c>
      <c r="C760" s="9"/>
      <c r="D760" s="9"/>
      <c r="E760" s="9">
        <v>0</v>
      </c>
      <c r="F760" s="10" t="e">
        <f t="shared" si="33"/>
        <v>#DIV/0!</v>
      </c>
      <c r="G760" s="10" t="e">
        <f t="shared" si="34"/>
        <v>#DIV/0!</v>
      </c>
      <c r="H760" s="2">
        <f t="shared" si="37"/>
        <v>7</v>
      </c>
    </row>
    <row r="761" spans="1:8">
      <c r="A761" s="8">
        <v>2110604</v>
      </c>
      <c r="B761" s="193" t="s">
        <v>625</v>
      </c>
      <c r="C761" s="9"/>
      <c r="D761" s="9"/>
      <c r="E761" s="9">
        <v>0</v>
      </c>
      <c r="F761" s="10" t="e">
        <f t="shared" si="33"/>
        <v>#DIV/0!</v>
      </c>
      <c r="G761" s="10" t="e">
        <f t="shared" si="34"/>
        <v>#DIV/0!</v>
      </c>
      <c r="H761" s="2">
        <f t="shared" si="37"/>
        <v>7</v>
      </c>
    </row>
    <row r="762" spans="1:8">
      <c r="A762" s="8">
        <v>2110605</v>
      </c>
      <c r="B762" s="193" t="s">
        <v>626</v>
      </c>
      <c r="C762" s="9"/>
      <c r="D762" s="9"/>
      <c r="E762" s="9">
        <v>341</v>
      </c>
      <c r="F762" s="10" t="e">
        <f t="shared" si="33"/>
        <v>#DIV/0!</v>
      </c>
      <c r="G762" s="10" t="e">
        <f t="shared" si="34"/>
        <v>#DIV/0!</v>
      </c>
      <c r="H762" s="2">
        <f t="shared" si="37"/>
        <v>7</v>
      </c>
    </row>
    <row r="763" spans="1:8">
      <c r="A763" s="8">
        <v>2110699</v>
      </c>
      <c r="B763" s="193" t="s">
        <v>627</v>
      </c>
      <c r="C763" s="9">
        <v>350</v>
      </c>
      <c r="D763" s="9">
        <v>1</v>
      </c>
      <c r="E763" s="9">
        <v>534</v>
      </c>
      <c r="F763" s="10">
        <f t="shared" si="33"/>
        <v>152.57142857142858</v>
      </c>
      <c r="G763" s="10">
        <f t="shared" si="34"/>
        <v>53400</v>
      </c>
      <c r="H763" s="2">
        <f t="shared" si="37"/>
        <v>7</v>
      </c>
    </row>
    <row r="764" spans="1:8">
      <c r="A764" s="73">
        <v>21107</v>
      </c>
      <c r="B764" s="192" t="s">
        <v>628</v>
      </c>
      <c r="C764" s="10">
        <f>SUM(C765:C766)</f>
        <v>0</v>
      </c>
      <c r="D764" s="10">
        <f>SUM(D765:D766)</f>
        <v>0</v>
      </c>
      <c r="E764" s="10">
        <f>SUM(E765:E766)</f>
        <v>0</v>
      </c>
      <c r="F764" s="10" t="e">
        <f t="shared" si="33"/>
        <v>#DIV/0!</v>
      </c>
      <c r="G764" s="10" t="e">
        <f t="shared" si="34"/>
        <v>#DIV/0!</v>
      </c>
      <c r="H764" s="2">
        <f t="shared" si="37"/>
        <v>5</v>
      </c>
    </row>
    <row r="765" spans="1:8">
      <c r="A765" s="8">
        <v>2110704</v>
      </c>
      <c r="B765" s="193" t="s">
        <v>629</v>
      </c>
      <c r="C765" s="9"/>
      <c r="D765" s="9"/>
      <c r="E765" s="9">
        <v>0</v>
      </c>
      <c r="F765" s="10" t="e">
        <f t="shared" si="33"/>
        <v>#DIV/0!</v>
      </c>
      <c r="G765" s="10" t="e">
        <f t="shared" si="34"/>
        <v>#DIV/0!</v>
      </c>
      <c r="H765" s="2">
        <f t="shared" si="37"/>
        <v>7</v>
      </c>
    </row>
    <row r="766" spans="1:8">
      <c r="A766" s="8">
        <v>2110799</v>
      </c>
      <c r="B766" s="193" t="s">
        <v>630</v>
      </c>
      <c r="C766" s="9"/>
      <c r="D766" s="9"/>
      <c r="E766" s="9">
        <v>0</v>
      </c>
      <c r="F766" s="10" t="e">
        <f t="shared" si="33"/>
        <v>#DIV/0!</v>
      </c>
      <c r="G766" s="10" t="e">
        <f t="shared" si="34"/>
        <v>#DIV/0!</v>
      </c>
      <c r="H766" s="2">
        <f t="shared" si="37"/>
        <v>7</v>
      </c>
    </row>
    <row r="767" spans="1:8">
      <c r="A767" s="73">
        <v>21108</v>
      </c>
      <c r="B767" s="192" t="s">
        <v>631</v>
      </c>
      <c r="C767" s="10">
        <f>SUM(C768:C769)</f>
        <v>0</v>
      </c>
      <c r="D767" s="10">
        <f>SUM(D768:D769)</f>
        <v>0</v>
      </c>
      <c r="E767" s="10">
        <f>SUM(E768:E769)</f>
        <v>0</v>
      </c>
      <c r="F767" s="10" t="e">
        <f t="shared" si="33"/>
        <v>#DIV/0!</v>
      </c>
      <c r="G767" s="10" t="e">
        <f t="shared" si="34"/>
        <v>#DIV/0!</v>
      </c>
      <c r="H767" s="2">
        <f t="shared" si="37"/>
        <v>5</v>
      </c>
    </row>
    <row r="768" spans="1:8">
      <c r="A768" s="8">
        <v>2110804</v>
      </c>
      <c r="B768" s="193" t="s">
        <v>632</v>
      </c>
      <c r="C768" s="9"/>
      <c r="D768" s="9"/>
      <c r="E768" s="9">
        <v>0</v>
      </c>
      <c r="F768" s="10" t="e">
        <f t="shared" si="33"/>
        <v>#DIV/0!</v>
      </c>
      <c r="G768" s="10" t="e">
        <f t="shared" si="34"/>
        <v>#DIV/0!</v>
      </c>
      <c r="H768" s="2">
        <f t="shared" si="37"/>
        <v>7</v>
      </c>
    </row>
    <row r="769" spans="1:8">
      <c r="A769" s="8">
        <v>2110899</v>
      </c>
      <c r="B769" s="193" t="s">
        <v>633</v>
      </c>
      <c r="C769" s="9"/>
      <c r="D769" s="9"/>
      <c r="E769" s="9">
        <v>0</v>
      </c>
      <c r="F769" s="10" t="e">
        <f t="shared" si="33"/>
        <v>#DIV/0!</v>
      </c>
      <c r="G769" s="10" t="e">
        <f t="shared" si="34"/>
        <v>#DIV/0!</v>
      </c>
      <c r="H769" s="2">
        <f t="shared" si="37"/>
        <v>7</v>
      </c>
    </row>
    <row r="770" spans="1:8">
      <c r="A770" s="73">
        <v>21109</v>
      </c>
      <c r="B770" s="192" t="s">
        <v>634</v>
      </c>
      <c r="C770" s="10"/>
      <c r="D770" s="10"/>
      <c r="E770" s="10"/>
      <c r="F770" s="10" t="e">
        <f t="shared" si="33"/>
        <v>#DIV/0!</v>
      </c>
      <c r="G770" s="10" t="e">
        <f t="shared" si="34"/>
        <v>#DIV/0!</v>
      </c>
      <c r="H770" s="2">
        <f t="shared" si="37"/>
        <v>5</v>
      </c>
    </row>
    <row r="771" spans="1:8">
      <c r="A771" s="73">
        <v>21110</v>
      </c>
      <c r="B771" s="192" t="s">
        <v>635</v>
      </c>
      <c r="C771" s="10"/>
      <c r="D771" s="10"/>
      <c r="E771" s="10"/>
      <c r="F771" s="10" t="e">
        <f t="shared" si="33"/>
        <v>#DIV/0!</v>
      </c>
      <c r="G771" s="10" t="e">
        <f t="shared" si="34"/>
        <v>#DIV/0!</v>
      </c>
      <c r="H771" s="2">
        <f t="shared" si="37"/>
        <v>5</v>
      </c>
    </row>
    <row r="772" spans="1:8">
      <c r="A772" s="73">
        <v>21111</v>
      </c>
      <c r="B772" s="192" t="s">
        <v>636</v>
      </c>
      <c r="C772" s="10">
        <f>SUM(C773:C777)</f>
        <v>0</v>
      </c>
      <c r="D772" s="10">
        <f>SUM(D773:D777)</f>
        <v>164</v>
      </c>
      <c r="E772" s="10">
        <f>SUM(E773:E777)</f>
        <v>605</v>
      </c>
      <c r="F772" s="10" t="e">
        <f t="shared" si="33"/>
        <v>#DIV/0!</v>
      </c>
      <c r="G772" s="10">
        <f t="shared" si="34"/>
        <v>368.90243902439022</v>
      </c>
      <c r="H772" s="2">
        <f t="shared" si="37"/>
        <v>5</v>
      </c>
    </row>
    <row r="773" spans="1:8">
      <c r="A773" s="8">
        <v>2111101</v>
      </c>
      <c r="B773" s="193" t="s">
        <v>637</v>
      </c>
      <c r="C773" s="9"/>
      <c r="D773" s="9"/>
      <c r="E773" s="9">
        <v>0</v>
      </c>
      <c r="F773" s="10" t="e">
        <f t="shared" si="33"/>
        <v>#DIV/0!</v>
      </c>
      <c r="G773" s="10" t="e">
        <f t="shared" si="34"/>
        <v>#DIV/0!</v>
      </c>
      <c r="H773" s="2">
        <f t="shared" si="37"/>
        <v>7</v>
      </c>
    </row>
    <row r="774" spans="1:8">
      <c r="A774" s="8">
        <v>2111102</v>
      </c>
      <c r="B774" s="193" t="s">
        <v>638</v>
      </c>
      <c r="C774" s="9"/>
      <c r="D774" s="9"/>
      <c r="E774" s="9">
        <v>0</v>
      </c>
      <c r="F774" s="10" t="e">
        <f t="shared" si="33"/>
        <v>#DIV/0!</v>
      </c>
      <c r="G774" s="10" t="e">
        <f t="shared" si="34"/>
        <v>#DIV/0!</v>
      </c>
      <c r="H774" s="2">
        <f t="shared" si="37"/>
        <v>7</v>
      </c>
    </row>
    <row r="775" spans="1:8">
      <c r="A775" s="8">
        <v>2111103</v>
      </c>
      <c r="B775" s="193" t="s">
        <v>639</v>
      </c>
      <c r="C775" s="9"/>
      <c r="D775" s="9">
        <v>164</v>
      </c>
      <c r="E775" s="9">
        <f>604+1</f>
        <v>605</v>
      </c>
      <c r="F775" s="10" t="e">
        <f t="shared" ref="F775:F838" si="38">E775/C775*100</f>
        <v>#DIV/0!</v>
      </c>
      <c r="G775" s="10">
        <f t="shared" ref="G775:G838" si="39">E775/D775*100</f>
        <v>368.90243902439022</v>
      </c>
      <c r="H775" s="2">
        <f t="shared" si="37"/>
        <v>7</v>
      </c>
    </row>
    <row r="776" spans="1:8">
      <c r="A776" s="8">
        <v>2111104</v>
      </c>
      <c r="B776" s="193" t="s">
        <v>640</v>
      </c>
      <c r="C776" s="9"/>
      <c r="D776" s="9"/>
      <c r="E776" s="9">
        <v>0</v>
      </c>
      <c r="F776" s="10" t="e">
        <f t="shared" si="38"/>
        <v>#DIV/0!</v>
      </c>
      <c r="G776" s="10" t="e">
        <f t="shared" si="39"/>
        <v>#DIV/0!</v>
      </c>
      <c r="H776" s="2">
        <f t="shared" si="37"/>
        <v>7</v>
      </c>
    </row>
    <row r="777" spans="1:8">
      <c r="A777" s="8">
        <v>2111199</v>
      </c>
      <c r="B777" s="193" t="s">
        <v>641</v>
      </c>
      <c r="C777" s="9"/>
      <c r="D777" s="9"/>
      <c r="E777" s="9">
        <v>0</v>
      </c>
      <c r="F777" s="10" t="e">
        <f t="shared" si="38"/>
        <v>#DIV/0!</v>
      </c>
      <c r="G777" s="10" t="e">
        <f t="shared" si="39"/>
        <v>#DIV/0!</v>
      </c>
      <c r="H777" s="2">
        <f t="shared" si="37"/>
        <v>7</v>
      </c>
    </row>
    <row r="778" spans="1:8">
      <c r="A778" s="73">
        <v>21112</v>
      </c>
      <c r="B778" s="192" t="s">
        <v>642</v>
      </c>
      <c r="C778" s="10"/>
      <c r="D778" s="10"/>
      <c r="E778" s="10"/>
      <c r="F778" s="10" t="e">
        <f t="shared" si="38"/>
        <v>#DIV/0!</v>
      </c>
      <c r="G778" s="10" t="e">
        <f t="shared" si="39"/>
        <v>#DIV/0!</v>
      </c>
      <c r="H778" s="2">
        <f t="shared" si="37"/>
        <v>5</v>
      </c>
    </row>
    <row r="779" spans="1:8">
      <c r="A779" s="73">
        <v>21113</v>
      </c>
      <c r="B779" s="192" t="s">
        <v>643</v>
      </c>
      <c r="C779" s="10"/>
      <c r="D779" s="10">
        <v>2362</v>
      </c>
      <c r="E779" s="10">
        <v>20</v>
      </c>
      <c r="F779" s="10" t="e">
        <f t="shared" si="38"/>
        <v>#DIV/0!</v>
      </c>
      <c r="G779" s="10">
        <f t="shared" si="39"/>
        <v>0.84674005080440307</v>
      </c>
      <c r="H779" s="2">
        <f t="shared" si="37"/>
        <v>5</v>
      </c>
    </row>
    <row r="780" spans="1:8">
      <c r="A780" s="73">
        <v>21114</v>
      </c>
      <c r="B780" s="192" t="s">
        <v>644</v>
      </c>
      <c r="C780" s="10">
        <f>SUM(C781:C790)</f>
        <v>0</v>
      </c>
      <c r="D780" s="10">
        <f>SUM(D781:D790)</f>
        <v>0</v>
      </c>
      <c r="E780" s="10">
        <f>SUM(E781:E790)</f>
        <v>0</v>
      </c>
      <c r="F780" s="10" t="e">
        <f t="shared" si="38"/>
        <v>#DIV/0!</v>
      </c>
      <c r="G780" s="10" t="e">
        <f t="shared" si="39"/>
        <v>#DIV/0!</v>
      </c>
      <c r="H780" s="2">
        <f t="shared" si="37"/>
        <v>5</v>
      </c>
    </row>
    <row r="781" spans="1:8">
      <c r="A781" s="8">
        <v>2111401</v>
      </c>
      <c r="B781" s="193" t="s">
        <v>66</v>
      </c>
      <c r="C781" s="9"/>
      <c r="D781" s="9"/>
      <c r="E781" s="9">
        <v>0</v>
      </c>
      <c r="F781" s="10" t="e">
        <f t="shared" si="38"/>
        <v>#DIV/0!</v>
      </c>
      <c r="G781" s="10" t="e">
        <f t="shared" si="39"/>
        <v>#DIV/0!</v>
      </c>
      <c r="H781" s="2">
        <f t="shared" si="37"/>
        <v>7</v>
      </c>
    </row>
    <row r="782" spans="1:8">
      <c r="A782" s="8">
        <v>2111402</v>
      </c>
      <c r="B782" s="193" t="s">
        <v>67</v>
      </c>
      <c r="C782" s="9"/>
      <c r="D782" s="9"/>
      <c r="E782" s="9">
        <v>0</v>
      </c>
      <c r="F782" s="10" t="e">
        <f t="shared" si="38"/>
        <v>#DIV/0!</v>
      </c>
      <c r="G782" s="10" t="e">
        <f t="shared" si="39"/>
        <v>#DIV/0!</v>
      </c>
      <c r="H782" s="2">
        <f t="shared" si="37"/>
        <v>7</v>
      </c>
    </row>
    <row r="783" spans="1:8">
      <c r="A783" s="8">
        <v>2111403</v>
      </c>
      <c r="B783" s="193" t="s">
        <v>68</v>
      </c>
      <c r="C783" s="9"/>
      <c r="D783" s="9"/>
      <c r="E783" s="9">
        <v>0</v>
      </c>
      <c r="F783" s="10" t="e">
        <f t="shared" si="38"/>
        <v>#DIV/0!</v>
      </c>
      <c r="G783" s="10" t="e">
        <f t="shared" si="39"/>
        <v>#DIV/0!</v>
      </c>
      <c r="H783" s="2">
        <f t="shared" si="37"/>
        <v>7</v>
      </c>
    </row>
    <row r="784" spans="1:8">
      <c r="A784" s="8">
        <v>2111406</v>
      </c>
      <c r="B784" s="193" t="s">
        <v>645</v>
      </c>
      <c r="C784" s="9"/>
      <c r="D784" s="9"/>
      <c r="E784" s="9">
        <v>0</v>
      </c>
      <c r="F784" s="10" t="e">
        <f t="shared" si="38"/>
        <v>#DIV/0!</v>
      </c>
      <c r="G784" s="10" t="e">
        <f t="shared" si="39"/>
        <v>#DIV/0!</v>
      </c>
      <c r="H784" s="2">
        <f t="shared" si="37"/>
        <v>7</v>
      </c>
    </row>
    <row r="785" spans="1:8">
      <c r="A785" s="8">
        <v>2111407</v>
      </c>
      <c r="B785" s="193" t="s">
        <v>646</v>
      </c>
      <c r="C785" s="9"/>
      <c r="D785" s="9"/>
      <c r="E785" s="9">
        <v>0</v>
      </c>
      <c r="F785" s="10" t="e">
        <f t="shared" si="38"/>
        <v>#DIV/0!</v>
      </c>
      <c r="G785" s="10" t="e">
        <f t="shared" si="39"/>
        <v>#DIV/0!</v>
      </c>
      <c r="H785" s="2">
        <f t="shared" si="37"/>
        <v>7</v>
      </c>
    </row>
    <row r="786" spans="1:8">
      <c r="A786" s="8">
        <v>2111408</v>
      </c>
      <c r="B786" s="193" t="s">
        <v>647</v>
      </c>
      <c r="C786" s="9"/>
      <c r="D786" s="9"/>
      <c r="E786" s="9">
        <v>0</v>
      </c>
      <c r="F786" s="10" t="e">
        <f t="shared" si="38"/>
        <v>#DIV/0!</v>
      </c>
      <c r="G786" s="10" t="e">
        <f t="shared" si="39"/>
        <v>#DIV/0!</v>
      </c>
      <c r="H786" s="2">
        <f t="shared" si="37"/>
        <v>7</v>
      </c>
    </row>
    <row r="787" spans="1:8">
      <c r="A787" s="8">
        <v>2111411</v>
      </c>
      <c r="B787" s="193" t="s">
        <v>107</v>
      </c>
      <c r="C787" s="9"/>
      <c r="D787" s="9"/>
      <c r="E787" s="9">
        <v>0</v>
      </c>
      <c r="F787" s="10" t="e">
        <f t="shared" si="38"/>
        <v>#DIV/0!</v>
      </c>
      <c r="G787" s="10" t="e">
        <f t="shared" si="39"/>
        <v>#DIV/0!</v>
      </c>
      <c r="H787" s="2">
        <f t="shared" si="37"/>
        <v>7</v>
      </c>
    </row>
    <row r="788" spans="1:8">
      <c r="A788" s="8">
        <v>2111413</v>
      </c>
      <c r="B788" s="193" t="s">
        <v>648</v>
      </c>
      <c r="C788" s="9"/>
      <c r="D788" s="9"/>
      <c r="E788" s="9">
        <v>0</v>
      </c>
      <c r="F788" s="10" t="e">
        <f t="shared" si="38"/>
        <v>#DIV/0!</v>
      </c>
      <c r="G788" s="10" t="e">
        <f t="shared" si="39"/>
        <v>#DIV/0!</v>
      </c>
      <c r="H788" s="2">
        <f t="shared" si="37"/>
        <v>7</v>
      </c>
    </row>
    <row r="789" spans="1:8">
      <c r="A789" s="8">
        <v>2111450</v>
      </c>
      <c r="B789" s="193" t="s">
        <v>75</v>
      </c>
      <c r="C789" s="9"/>
      <c r="D789" s="9"/>
      <c r="E789" s="9">
        <v>0</v>
      </c>
      <c r="F789" s="10" t="e">
        <f t="shared" si="38"/>
        <v>#DIV/0!</v>
      </c>
      <c r="G789" s="10" t="e">
        <f t="shared" si="39"/>
        <v>#DIV/0!</v>
      </c>
      <c r="H789" s="2">
        <f t="shared" si="37"/>
        <v>7</v>
      </c>
    </row>
    <row r="790" spans="1:8">
      <c r="A790" s="8">
        <v>2111499</v>
      </c>
      <c r="B790" s="193" t="s">
        <v>649</v>
      </c>
      <c r="C790" s="9"/>
      <c r="D790" s="9"/>
      <c r="E790" s="9">
        <v>0</v>
      </c>
      <c r="F790" s="10" t="e">
        <f t="shared" si="38"/>
        <v>#DIV/0!</v>
      </c>
      <c r="G790" s="10" t="e">
        <f t="shared" si="39"/>
        <v>#DIV/0!</v>
      </c>
      <c r="H790" s="2">
        <f t="shared" si="37"/>
        <v>7</v>
      </c>
    </row>
    <row r="791" spans="1:8">
      <c r="A791" s="73">
        <v>21199</v>
      </c>
      <c r="B791" s="192" t="s">
        <v>650</v>
      </c>
      <c r="C791" s="10">
        <f>SUM(C792)</f>
        <v>0</v>
      </c>
      <c r="D791" s="10">
        <f>SUM(D792)</f>
        <v>0</v>
      </c>
      <c r="E791" s="10">
        <f>SUM(E792)</f>
        <v>0</v>
      </c>
      <c r="F791" s="10" t="e">
        <f t="shared" si="38"/>
        <v>#DIV/0!</v>
      </c>
      <c r="G791" s="10" t="e">
        <f t="shared" si="39"/>
        <v>#DIV/0!</v>
      </c>
      <c r="H791" s="2">
        <f t="shared" si="37"/>
        <v>5</v>
      </c>
    </row>
    <row r="792" spans="1:8">
      <c r="A792" s="8">
        <v>2119999</v>
      </c>
      <c r="B792" s="193" t="s">
        <v>651</v>
      </c>
      <c r="C792" s="9"/>
      <c r="D792" s="9"/>
      <c r="E792" s="9">
        <v>0</v>
      </c>
      <c r="F792" s="10" t="e">
        <f t="shared" si="38"/>
        <v>#DIV/0!</v>
      </c>
      <c r="G792" s="10" t="e">
        <f t="shared" si="39"/>
        <v>#DIV/0!</v>
      </c>
      <c r="H792" s="2">
        <f t="shared" si="37"/>
        <v>7</v>
      </c>
    </row>
    <row r="793" spans="1:8">
      <c r="A793" s="73">
        <v>212</v>
      </c>
      <c r="B793" s="192" t="s">
        <v>652</v>
      </c>
      <c r="C793" s="10">
        <f>C794+C805+C806+C809+C811+C813</f>
        <v>17261</v>
      </c>
      <c r="D793" s="10">
        <f>D794+D805+D806+D809+D811+D813</f>
        <v>20339</v>
      </c>
      <c r="E793" s="10">
        <f>E794+E805+E806+E809+E811+E813</f>
        <v>26255</v>
      </c>
      <c r="F793" s="10">
        <f t="shared" si="38"/>
        <v>152.10590348183769</v>
      </c>
      <c r="G793" s="10">
        <f t="shared" si="39"/>
        <v>129.08697576085353</v>
      </c>
      <c r="H793" s="2">
        <f t="shared" si="37"/>
        <v>3</v>
      </c>
    </row>
    <row r="794" spans="1:8">
      <c r="A794" s="73">
        <v>21201</v>
      </c>
      <c r="B794" s="192" t="s">
        <v>653</v>
      </c>
      <c r="C794" s="10">
        <f>SUM(C795:C804)</f>
        <v>7570</v>
      </c>
      <c r="D794" s="10">
        <f>SUM(D795:D804)</f>
        <v>6689</v>
      </c>
      <c r="E794" s="10">
        <f>SUM(E795:E804)</f>
        <v>7724</v>
      </c>
      <c r="F794" s="10">
        <f t="shared" si="38"/>
        <v>102.0343461030383</v>
      </c>
      <c r="G794" s="10">
        <f t="shared" si="39"/>
        <v>115.47316489759308</v>
      </c>
      <c r="H794" s="2">
        <f t="shared" si="37"/>
        <v>5</v>
      </c>
    </row>
    <row r="795" spans="1:8">
      <c r="A795" s="8">
        <v>2120101</v>
      </c>
      <c r="B795" s="193" t="s">
        <v>66</v>
      </c>
      <c r="C795" s="9">
        <v>4001</v>
      </c>
      <c r="D795" s="9">
        <v>3328</v>
      </c>
      <c r="E795" s="9">
        <v>4164</v>
      </c>
      <c r="F795" s="10">
        <f t="shared" si="38"/>
        <v>104.07398150462383</v>
      </c>
      <c r="G795" s="10">
        <f t="shared" si="39"/>
        <v>125.12019230769231</v>
      </c>
      <c r="H795" s="2">
        <f t="shared" si="37"/>
        <v>7</v>
      </c>
    </row>
    <row r="796" spans="1:8">
      <c r="A796" s="8">
        <v>2120102</v>
      </c>
      <c r="B796" s="193" t="s">
        <v>67</v>
      </c>
      <c r="C796" s="9"/>
      <c r="D796" s="9">
        <v>0</v>
      </c>
      <c r="E796" s="9">
        <v>0</v>
      </c>
      <c r="F796" s="10" t="e">
        <f t="shared" si="38"/>
        <v>#DIV/0!</v>
      </c>
      <c r="G796" s="10" t="e">
        <f t="shared" si="39"/>
        <v>#DIV/0!</v>
      </c>
      <c r="H796" s="2">
        <f t="shared" si="37"/>
        <v>7</v>
      </c>
    </row>
    <row r="797" spans="1:8">
      <c r="A797" s="8">
        <v>2120103</v>
      </c>
      <c r="B797" s="193" t="s">
        <v>68</v>
      </c>
      <c r="C797" s="9"/>
      <c r="D797" s="9">
        <v>0</v>
      </c>
      <c r="E797" s="9">
        <v>0</v>
      </c>
      <c r="F797" s="10" t="e">
        <f t="shared" si="38"/>
        <v>#DIV/0!</v>
      </c>
      <c r="G797" s="10" t="e">
        <f t="shared" si="39"/>
        <v>#DIV/0!</v>
      </c>
      <c r="H797" s="2">
        <f t="shared" si="37"/>
        <v>7</v>
      </c>
    </row>
    <row r="798" spans="1:8">
      <c r="A798" s="8">
        <v>2120104</v>
      </c>
      <c r="B798" s="193" t="s">
        <v>654</v>
      </c>
      <c r="C798" s="9">
        <v>1258</v>
      </c>
      <c r="D798" s="9">
        <v>1725</v>
      </c>
      <c r="E798" s="9">
        <v>1780</v>
      </c>
      <c r="F798" s="10">
        <f t="shared" si="38"/>
        <v>141.49443561208267</v>
      </c>
      <c r="G798" s="10">
        <f t="shared" si="39"/>
        <v>103.18840579710144</v>
      </c>
      <c r="H798" s="2">
        <f t="shared" si="37"/>
        <v>7</v>
      </c>
    </row>
    <row r="799" spans="1:8">
      <c r="A799" s="8">
        <v>2120105</v>
      </c>
      <c r="B799" s="193" t="s">
        <v>655</v>
      </c>
      <c r="C799" s="9">
        <v>72</v>
      </c>
      <c r="D799" s="9">
        <v>72</v>
      </c>
      <c r="E799" s="9">
        <v>0</v>
      </c>
      <c r="F799" s="10">
        <f t="shared" si="38"/>
        <v>0</v>
      </c>
      <c r="G799" s="10">
        <f t="shared" si="39"/>
        <v>0</v>
      </c>
      <c r="H799" s="2">
        <f t="shared" si="37"/>
        <v>7</v>
      </c>
    </row>
    <row r="800" spans="1:8">
      <c r="A800" s="8">
        <v>2120106</v>
      </c>
      <c r="B800" s="193" t="s">
        <v>656</v>
      </c>
      <c r="C800" s="9">
        <v>39</v>
      </c>
      <c r="D800" s="9">
        <v>39</v>
      </c>
      <c r="E800" s="9">
        <v>0</v>
      </c>
      <c r="F800" s="10">
        <f t="shared" si="38"/>
        <v>0</v>
      </c>
      <c r="G800" s="10">
        <f t="shared" si="39"/>
        <v>0</v>
      </c>
      <c r="H800" s="2">
        <f t="shared" si="37"/>
        <v>7</v>
      </c>
    </row>
    <row r="801" spans="1:8">
      <c r="A801" s="8">
        <v>2120107</v>
      </c>
      <c r="B801" s="193" t="s">
        <v>657</v>
      </c>
      <c r="C801" s="9">
        <v>1915</v>
      </c>
      <c r="D801" s="9">
        <v>1199</v>
      </c>
      <c r="E801" s="188">
        <f>2667-1168</f>
        <v>1499</v>
      </c>
      <c r="F801" s="10">
        <f t="shared" si="38"/>
        <v>78.276762402088778</v>
      </c>
      <c r="G801" s="10">
        <f t="shared" si="39"/>
        <v>125.0208507089241</v>
      </c>
      <c r="H801" s="2">
        <f t="shared" si="37"/>
        <v>7</v>
      </c>
    </row>
    <row r="802" spans="1:8">
      <c r="A802" s="8">
        <v>2120109</v>
      </c>
      <c r="B802" s="193" t="s">
        <v>658</v>
      </c>
      <c r="C802" s="9">
        <v>102</v>
      </c>
      <c r="D802" s="9">
        <v>164</v>
      </c>
      <c r="E802" s="9">
        <v>162</v>
      </c>
      <c r="F802" s="10">
        <f t="shared" si="38"/>
        <v>158.8235294117647</v>
      </c>
      <c r="G802" s="10">
        <f t="shared" si="39"/>
        <v>98.780487804878049</v>
      </c>
      <c r="H802" s="2">
        <f t="shared" si="37"/>
        <v>7</v>
      </c>
    </row>
    <row r="803" spans="1:8">
      <c r="A803" s="8">
        <v>2120110</v>
      </c>
      <c r="B803" s="193" t="s">
        <v>659</v>
      </c>
      <c r="C803" s="9"/>
      <c r="D803" s="9">
        <v>0</v>
      </c>
      <c r="E803" s="9">
        <v>0</v>
      </c>
      <c r="F803" s="10" t="e">
        <f t="shared" si="38"/>
        <v>#DIV/0!</v>
      </c>
      <c r="G803" s="10" t="e">
        <f t="shared" si="39"/>
        <v>#DIV/0!</v>
      </c>
      <c r="H803" s="2">
        <f t="shared" si="37"/>
        <v>7</v>
      </c>
    </row>
    <row r="804" spans="1:8">
      <c r="A804" s="8">
        <v>2120199</v>
      </c>
      <c r="B804" s="193" t="s">
        <v>660</v>
      </c>
      <c r="C804" s="9">
        <v>183</v>
      </c>
      <c r="D804" s="9">
        <v>162</v>
      </c>
      <c r="E804" s="9">
        <v>119</v>
      </c>
      <c r="F804" s="10">
        <f t="shared" si="38"/>
        <v>65.027322404371574</v>
      </c>
      <c r="G804" s="10">
        <f t="shared" si="39"/>
        <v>73.456790123456798</v>
      </c>
      <c r="H804" s="2">
        <f t="shared" si="37"/>
        <v>7</v>
      </c>
    </row>
    <row r="805" spans="1:8">
      <c r="A805" s="73">
        <v>21202</v>
      </c>
      <c r="B805" s="192" t="s">
        <v>661</v>
      </c>
      <c r="C805" s="10">
        <v>45</v>
      </c>
      <c r="D805" s="10">
        <v>115</v>
      </c>
      <c r="E805" s="10">
        <v>80</v>
      </c>
      <c r="F805" s="10">
        <f t="shared" si="38"/>
        <v>177.77777777777777</v>
      </c>
      <c r="G805" s="10">
        <f t="shared" si="39"/>
        <v>69.565217391304344</v>
      </c>
      <c r="H805" s="2">
        <f t="shared" si="37"/>
        <v>5</v>
      </c>
    </row>
    <row r="806" spans="1:8">
      <c r="A806" s="73">
        <v>21203</v>
      </c>
      <c r="B806" s="192" t="s">
        <v>662</v>
      </c>
      <c r="C806" s="10">
        <f>SUM(C807:C808)</f>
        <v>2664</v>
      </c>
      <c r="D806" s="10">
        <f>SUM(D807:D808)</f>
        <v>7546</v>
      </c>
      <c r="E806" s="10">
        <f>SUM(E807:E808)</f>
        <v>5598</v>
      </c>
      <c r="F806" s="10">
        <f t="shared" si="38"/>
        <v>210.13513513513513</v>
      </c>
      <c r="G806" s="10">
        <f t="shared" si="39"/>
        <v>74.184998674794585</v>
      </c>
      <c r="H806" s="2">
        <f t="shared" ref="H806:H869" si="40">LEN(A806)</f>
        <v>5</v>
      </c>
    </row>
    <row r="807" spans="1:8">
      <c r="A807" s="8">
        <v>2120303</v>
      </c>
      <c r="B807" s="193" t="s">
        <v>663</v>
      </c>
      <c r="C807" s="9">
        <v>1729</v>
      </c>
      <c r="D807" s="9">
        <v>2443</v>
      </c>
      <c r="E807" s="188">
        <f>1282+344</f>
        <v>1626</v>
      </c>
      <c r="F807" s="10">
        <f t="shared" si="38"/>
        <v>94.042799305957203</v>
      </c>
      <c r="G807" s="10">
        <f t="shared" si="39"/>
        <v>66.557511256651651</v>
      </c>
      <c r="H807" s="2">
        <f t="shared" si="40"/>
        <v>7</v>
      </c>
    </row>
    <row r="808" spans="1:8">
      <c r="A808" s="8">
        <v>2120399</v>
      </c>
      <c r="B808" s="193" t="s">
        <v>664</v>
      </c>
      <c r="C808" s="9">
        <v>935</v>
      </c>
      <c r="D808" s="9">
        <v>5103</v>
      </c>
      <c r="E808" s="9">
        <v>3972</v>
      </c>
      <c r="F808" s="10">
        <f t="shared" si="38"/>
        <v>424.81283422459893</v>
      </c>
      <c r="G808" s="10">
        <f t="shared" si="39"/>
        <v>77.836566725455612</v>
      </c>
      <c r="H808" s="2">
        <f t="shared" si="40"/>
        <v>7</v>
      </c>
    </row>
    <row r="809" spans="1:8">
      <c r="A809" s="73">
        <v>21205</v>
      </c>
      <c r="B809" s="192" t="s">
        <v>665</v>
      </c>
      <c r="C809" s="10">
        <f>SUM(C810)</f>
        <v>4291</v>
      </c>
      <c r="D809" s="10">
        <f>SUM(D810)</f>
        <v>3191</v>
      </c>
      <c r="E809" s="10">
        <f>SUM(E810)</f>
        <v>8382</v>
      </c>
      <c r="F809" s="10">
        <f t="shared" si="38"/>
        <v>195.33908179911444</v>
      </c>
      <c r="G809" s="10">
        <f t="shared" si="39"/>
        <v>262.67627702914444</v>
      </c>
      <c r="H809" s="2">
        <f t="shared" si="40"/>
        <v>5</v>
      </c>
    </row>
    <row r="810" spans="1:8">
      <c r="A810" s="8">
        <v>2120501</v>
      </c>
      <c r="B810" s="193" t="s">
        <v>666</v>
      </c>
      <c r="C810" s="9">
        <v>4291</v>
      </c>
      <c r="D810" s="9">
        <v>3191</v>
      </c>
      <c r="E810" s="9">
        <v>8382</v>
      </c>
      <c r="F810" s="10">
        <f t="shared" si="38"/>
        <v>195.33908179911444</v>
      </c>
      <c r="G810" s="10">
        <f t="shared" si="39"/>
        <v>262.67627702914444</v>
      </c>
      <c r="H810" s="2">
        <f t="shared" si="40"/>
        <v>7</v>
      </c>
    </row>
    <row r="811" spans="1:8">
      <c r="A811" s="73">
        <v>21206</v>
      </c>
      <c r="B811" s="192" t="s">
        <v>667</v>
      </c>
      <c r="C811" s="10">
        <f>SUM(C812)</f>
        <v>2691</v>
      </c>
      <c r="D811" s="10">
        <f>SUM(D812)</f>
        <v>2398</v>
      </c>
      <c r="E811" s="10">
        <f>SUM(E812)</f>
        <v>2833</v>
      </c>
      <c r="F811" s="10">
        <f t="shared" si="38"/>
        <v>105.27684875510963</v>
      </c>
      <c r="G811" s="10">
        <f t="shared" si="39"/>
        <v>118.14011676396998</v>
      </c>
      <c r="H811" s="2">
        <f t="shared" si="40"/>
        <v>5</v>
      </c>
    </row>
    <row r="812" spans="1:8">
      <c r="A812" s="8">
        <v>2120601</v>
      </c>
      <c r="B812" s="193" t="s">
        <v>668</v>
      </c>
      <c r="C812" s="9">
        <v>2691</v>
      </c>
      <c r="D812" s="9">
        <v>2398</v>
      </c>
      <c r="E812" s="9">
        <v>2833</v>
      </c>
      <c r="F812" s="10">
        <f t="shared" si="38"/>
        <v>105.27684875510963</v>
      </c>
      <c r="G812" s="10">
        <f t="shared" si="39"/>
        <v>118.14011676396998</v>
      </c>
      <c r="H812" s="2">
        <f t="shared" si="40"/>
        <v>7</v>
      </c>
    </row>
    <row r="813" spans="1:8">
      <c r="A813" s="73">
        <v>21299</v>
      </c>
      <c r="B813" s="192" t="s">
        <v>669</v>
      </c>
      <c r="C813" s="10">
        <f>SUM(C814)</f>
        <v>0</v>
      </c>
      <c r="D813" s="10">
        <f>SUM(D814)</f>
        <v>400</v>
      </c>
      <c r="E813" s="10">
        <f>SUM(E814)</f>
        <v>1638</v>
      </c>
      <c r="F813" s="10" t="e">
        <f t="shared" si="38"/>
        <v>#DIV/0!</v>
      </c>
      <c r="G813" s="10">
        <f t="shared" si="39"/>
        <v>409.5</v>
      </c>
      <c r="H813" s="2">
        <f t="shared" si="40"/>
        <v>5</v>
      </c>
    </row>
    <row r="814" spans="1:8">
      <c r="A814" s="8">
        <v>2129999</v>
      </c>
      <c r="B814" s="193" t="s">
        <v>670</v>
      </c>
      <c r="C814" s="9"/>
      <c r="D814" s="9">
        <v>400</v>
      </c>
      <c r="E814" s="9">
        <f>814+824</f>
        <v>1638</v>
      </c>
      <c r="F814" s="10" t="e">
        <f t="shared" si="38"/>
        <v>#DIV/0!</v>
      </c>
      <c r="G814" s="10">
        <f t="shared" si="39"/>
        <v>409.5</v>
      </c>
      <c r="H814" s="2">
        <f t="shared" si="40"/>
        <v>7</v>
      </c>
    </row>
    <row r="815" spans="1:8">
      <c r="A815" s="73">
        <v>213</v>
      </c>
      <c r="B815" s="192" t="s">
        <v>671</v>
      </c>
      <c r="C815" s="10">
        <f>C816+C842+C864+C892+C903+C910+C916+C919</f>
        <v>32050</v>
      </c>
      <c r="D815" s="10">
        <f>D816+D842+D864+D892+D903+D910+D916+D919</f>
        <v>104059</v>
      </c>
      <c r="E815" s="10">
        <f>E816+E842+E864+E892+E903+E910+E916+E919</f>
        <v>60606</v>
      </c>
      <c r="F815" s="10">
        <f t="shared" si="38"/>
        <v>189.09828393135726</v>
      </c>
      <c r="G815" s="10">
        <f t="shared" si="39"/>
        <v>58.241958888707366</v>
      </c>
      <c r="H815" s="2">
        <f t="shared" si="40"/>
        <v>3</v>
      </c>
    </row>
    <row r="816" spans="1:8">
      <c r="A816" s="73">
        <v>21301</v>
      </c>
      <c r="B816" s="192" t="s">
        <v>672</v>
      </c>
      <c r="C816" s="10">
        <f>SUM(C817:C841)</f>
        <v>19278</v>
      </c>
      <c r="D816" s="10">
        <f>SUM(D817:D841)</f>
        <v>50533</v>
      </c>
      <c r="E816" s="10">
        <f>SUM(E817:E841)</f>
        <v>18317</v>
      </c>
      <c r="F816" s="10">
        <f t="shared" si="38"/>
        <v>95.01504305425874</v>
      </c>
      <c r="G816" s="10">
        <f t="shared" si="39"/>
        <v>36.247600577840224</v>
      </c>
      <c r="H816" s="2">
        <f t="shared" si="40"/>
        <v>5</v>
      </c>
    </row>
    <row r="817" spans="1:8">
      <c r="A817" s="8">
        <v>2130101</v>
      </c>
      <c r="B817" s="193" t="s">
        <v>66</v>
      </c>
      <c r="C817" s="9">
        <v>8230</v>
      </c>
      <c r="D817" s="9">
        <v>8338</v>
      </c>
      <c r="E817" s="9">
        <v>4556</v>
      </c>
      <c r="F817" s="10">
        <f t="shared" si="38"/>
        <v>55.358444714459296</v>
      </c>
      <c r="G817" s="10">
        <f t="shared" si="39"/>
        <v>54.641400815543292</v>
      </c>
      <c r="H817" s="2">
        <f t="shared" si="40"/>
        <v>7</v>
      </c>
    </row>
    <row r="818" spans="1:8">
      <c r="A818" s="8">
        <v>2130102</v>
      </c>
      <c r="B818" s="193" t="s">
        <v>67</v>
      </c>
      <c r="C818" s="9"/>
      <c r="D818" s="9">
        <v>0</v>
      </c>
      <c r="E818" s="9">
        <v>0</v>
      </c>
      <c r="F818" s="10" t="e">
        <f t="shared" si="38"/>
        <v>#DIV/0!</v>
      </c>
      <c r="G818" s="10" t="e">
        <f t="shared" si="39"/>
        <v>#DIV/0!</v>
      </c>
      <c r="H818" s="2">
        <f t="shared" si="40"/>
        <v>7</v>
      </c>
    </row>
    <row r="819" spans="1:8">
      <c r="A819" s="8">
        <v>2130103</v>
      </c>
      <c r="B819" s="193" t="s">
        <v>68</v>
      </c>
      <c r="C819" s="9"/>
      <c r="D819" s="9">
        <v>0</v>
      </c>
      <c r="E819" s="9">
        <v>0</v>
      </c>
      <c r="F819" s="10" t="e">
        <f t="shared" si="38"/>
        <v>#DIV/0!</v>
      </c>
      <c r="G819" s="10" t="e">
        <f t="shared" si="39"/>
        <v>#DIV/0!</v>
      </c>
      <c r="H819" s="2">
        <f t="shared" si="40"/>
        <v>7</v>
      </c>
    </row>
    <row r="820" spans="1:8">
      <c r="A820" s="8">
        <v>2130104</v>
      </c>
      <c r="B820" s="193" t="s">
        <v>75</v>
      </c>
      <c r="C820" s="9">
        <v>361</v>
      </c>
      <c r="D820" s="9">
        <v>426</v>
      </c>
      <c r="E820" s="9">
        <v>187</v>
      </c>
      <c r="F820" s="10">
        <f t="shared" si="38"/>
        <v>51.800554016620502</v>
      </c>
      <c r="G820" s="10">
        <f t="shared" si="39"/>
        <v>43.896713615023472</v>
      </c>
      <c r="H820" s="2">
        <f t="shared" si="40"/>
        <v>7</v>
      </c>
    </row>
    <row r="821" spans="1:8">
      <c r="A821" s="8">
        <v>2130105</v>
      </c>
      <c r="B821" s="193" t="s">
        <v>673</v>
      </c>
      <c r="C821" s="9"/>
      <c r="D821" s="9">
        <v>23</v>
      </c>
      <c r="E821" s="9">
        <v>23</v>
      </c>
      <c r="F821" s="10" t="e">
        <f t="shared" si="38"/>
        <v>#DIV/0!</v>
      </c>
      <c r="G821" s="10">
        <f t="shared" si="39"/>
        <v>100</v>
      </c>
      <c r="H821" s="2">
        <f t="shared" si="40"/>
        <v>7</v>
      </c>
    </row>
    <row r="822" spans="1:8">
      <c r="A822" s="8">
        <v>2130106</v>
      </c>
      <c r="B822" s="193" t="s">
        <v>674</v>
      </c>
      <c r="C822" s="9">
        <v>500</v>
      </c>
      <c r="D822" s="9">
        <v>500</v>
      </c>
      <c r="E822" s="9">
        <v>0</v>
      </c>
      <c r="F822" s="10">
        <f t="shared" si="38"/>
        <v>0</v>
      </c>
      <c r="G822" s="10">
        <f t="shared" si="39"/>
        <v>0</v>
      </c>
      <c r="H822" s="2">
        <f t="shared" si="40"/>
        <v>7</v>
      </c>
    </row>
    <row r="823" spans="1:8">
      <c r="A823" s="8">
        <v>2130108</v>
      </c>
      <c r="B823" s="193" t="s">
        <v>675</v>
      </c>
      <c r="C823" s="9"/>
      <c r="D823" s="9">
        <v>390</v>
      </c>
      <c r="E823" s="9">
        <v>188</v>
      </c>
      <c r="F823" s="10" t="e">
        <f t="shared" si="38"/>
        <v>#DIV/0!</v>
      </c>
      <c r="G823" s="10">
        <f t="shared" si="39"/>
        <v>48.205128205128204</v>
      </c>
      <c r="H823" s="2">
        <f t="shared" si="40"/>
        <v>7</v>
      </c>
    </row>
    <row r="824" spans="1:8">
      <c r="A824" s="8">
        <v>2130109</v>
      </c>
      <c r="B824" s="193" t="s">
        <v>676</v>
      </c>
      <c r="C824" s="9"/>
      <c r="D824" s="9">
        <v>6</v>
      </c>
      <c r="E824" s="9">
        <v>29</v>
      </c>
      <c r="F824" s="10" t="e">
        <f t="shared" si="38"/>
        <v>#DIV/0!</v>
      </c>
      <c r="G824" s="10">
        <f t="shared" si="39"/>
        <v>483.33333333333331</v>
      </c>
      <c r="H824" s="2">
        <f t="shared" si="40"/>
        <v>7</v>
      </c>
    </row>
    <row r="825" spans="1:8">
      <c r="A825" s="8">
        <v>2130110</v>
      </c>
      <c r="B825" s="193" t="s">
        <v>677</v>
      </c>
      <c r="C825" s="9"/>
      <c r="D825" s="9">
        <v>0</v>
      </c>
      <c r="E825" s="9">
        <v>0</v>
      </c>
      <c r="F825" s="10" t="e">
        <f t="shared" si="38"/>
        <v>#DIV/0!</v>
      </c>
      <c r="G825" s="10" t="e">
        <f t="shared" si="39"/>
        <v>#DIV/0!</v>
      </c>
      <c r="H825" s="2">
        <f t="shared" si="40"/>
        <v>7</v>
      </c>
    </row>
    <row r="826" spans="1:8">
      <c r="A826" s="8">
        <v>2130111</v>
      </c>
      <c r="B826" s="193" t="s">
        <v>678</v>
      </c>
      <c r="C826" s="9"/>
      <c r="D826" s="9">
        <v>28</v>
      </c>
      <c r="E826" s="9">
        <v>26</v>
      </c>
      <c r="F826" s="10" t="e">
        <f t="shared" si="38"/>
        <v>#DIV/0!</v>
      </c>
      <c r="G826" s="10">
        <f t="shared" si="39"/>
        <v>92.857142857142861</v>
      </c>
      <c r="H826" s="2">
        <f t="shared" si="40"/>
        <v>7</v>
      </c>
    </row>
    <row r="827" spans="1:8">
      <c r="A827" s="8">
        <v>2130112</v>
      </c>
      <c r="B827" s="193" t="s">
        <v>679</v>
      </c>
      <c r="C827" s="9"/>
      <c r="D827" s="9">
        <v>0</v>
      </c>
      <c r="E827" s="9">
        <v>0</v>
      </c>
      <c r="F827" s="10" t="e">
        <f t="shared" si="38"/>
        <v>#DIV/0!</v>
      </c>
      <c r="G827" s="10" t="e">
        <f t="shared" si="39"/>
        <v>#DIV/0!</v>
      </c>
      <c r="H827" s="2">
        <f t="shared" si="40"/>
        <v>7</v>
      </c>
    </row>
    <row r="828" spans="1:8">
      <c r="A828" s="8">
        <v>2130114</v>
      </c>
      <c r="B828" s="193" t="s">
        <v>680</v>
      </c>
      <c r="C828" s="9"/>
      <c r="D828" s="9">
        <v>0</v>
      </c>
      <c r="E828" s="9">
        <v>0</v>
      </c>
      <c r="F828" s="10" t="e">
        <f t="shared" si="38"/>
        <v>#DIV/0!</v>
      </c>
      <c r="G828" s="10" t="e">
        <f t="shared" si="39"/>
        <v>#DIV/0!</v>
      </c>
      <c r="H828" s="2">
        <f t="shared" si="40"/>
        <v>7</v>
      </c>
    </row>
    <row r="829" spans="1:8">
      <c r="A829" s="8">
        <v>2130119</v>
      </c>
      <c r="B829" s="193" t="s">
        <v>681</v>
      </c>
      <c r="C829" s="9"/>
      <c r="D829" s="9">
        <v>117</v>
      </c>
      <c r="E829" s="9">
        <v>0</v>
      </c>
      <c r="F829" s="10" t="e">
        <f t="shared" si="38"/>
        <v>#DIV/0!</v>
      </c>
      <c r="G829" s="10">
        <f t="shared" si="39"/>
        <v>0</v>
      </c>
      <c r="H829" s="2">
        <f t="shared" si="40"/>
        <v>7</v>
      </c>
    </row>
    <row r="830" spans="1:8">
      <c r="A830" s="8">
        <v>2130120</v>
      </c>
      <c r="B830" s="193" t="s">
        <v>682</v>
      </c>
      <c r="C830" s="9"/>
      <c r="D830" s="9">
        <v>0</v>
      </c>
      <c r="E830" s="9">
        <v>0</v>
      </c>
      <c r="F830" s="10" t="e">
        <f t="shared" si="38"/>
        <v>#DIV/0!</v>
      </c>
      <c r="G830" s="10" t="e">
        <f t="shared" si="39"/>
        <v>#DIV/0!</v>
      </c>
      <c r="H830" s="2">
        <f t="shared" si="40"/>
        <v>7</v>
      </c>
    </row>
    <row r="831" spans="1:8">
      <c r="A831" s="8">
        <v>2130121</v>
      </c>
      <c r="B831" s="193" t="s">
        <v>683</v>
      </c>
      <c r="C831" s="9"/>
      <c r="D831" s="9">
        <v>3</v>
      </c>
      <c r="E831" s="9">
        <v>8</v>
      </c>
      <c r="F831" s="10" t="e">
        <f t="shared" si="38"/>
        <v>#DIV/0!</v>
      </c>
      <c r="G831" s="10">
        <f t="shared" si="39"/>
        <v>266.66666666666663</v>
      </c>
      <c r="H831" s="2">
        <f t="shared" si="40"/>
        <v>7</v>
      </c>
    </row>
    <row r="832" spans="1:8">
      <c r="A832" s="8">
        <v>2130122</v>
      </c>
      <c r="B832" s="193" t="s">
        <v>684</v>
      </c>
      <c r="C832" s="9">
        <v>837</v>
      </c>
      <c r="D832" s="9">
        <v>6261</v>
      </c>
      <c r="E832" s="9">
        <v>4959</v>
      </c>
      <c r="F832" s="10">
        <f t="shared" si="38"/>
        <v>592.47311827956992</v>
      </c>
      <c r="G832" s="10">
        <f t="shared" si="39"/>
        <v>79.20459990416866</v>
      </c>
      <c r="H832" s="2">
        <f t="shared" si="40"/>
        <v>7</v>
      </c>
    </row>
    <row r="833" spans="1:8">
      <c r="A833" s="8">
        <v>2130124</v>
      </c>
      <c r="B833" s="193" t="s">
        <v>685</v>
      </c>
      <c r="C833" s="9"/>
      <c r="D833" s="9">
        <v>19</v>
      </c>
      <c r="E833" s="9">
        <v>22</v>
      </c>
      <c r="F833" s="10" t="e">
        <f t="shared" si="38"/>
        <v>#DIV/0!</v>
      </c>
      <c r="G833" s="10">
        <f t="shared" si="39"/>
        <v>115.78947368421053</v>
      </c>
      <c r="H833" s="2">
        <f t="shared" si="40"/>
        <v>7</v>
      </c>
    </row>
    <row r="834" spans="1:8">
      <c r="A834" s="8">
        <v>2130125</v>
      </c>
      <c r="B834" s="193" t="s">
        <v>686</v>
      </c>
      <c r="C834" s="9"/>
      <c r="D834" s="9">
        <v>0</v>
      </c>
      <c r="E834" s="9">
        <v>274</v>
      </c>
      <c r="F834" s="10" t="e">
        <f t="shared" si="38"/>
        <v>#DIV/0!</v>
      </c>
      <c r="G834" s="10" t="e">
        <f t="shared" si="39"/>
        <v>#DIV/0!</v>
      </c>
      <c r="H834" s="2">
        <f t="shared" si="40"/>
        <v>7</v>
      </c>
    </row>
    <row r="835" spans="1:8">
      <c r="A835" s="8">
        <v>2130126</v>
      </c>
      <c r="B835" s="193" t="s">
        <v>687</v>
      </c>
      <c r="C835" s="9"/>
      <c r="D835" s="9">
        <v>191</v>
      </c>
      <c r="E835" s="9">
        <v>177</v>
      </c>
      <c r="F835" s="10" t="e">
        <f t="shared" si="38"/>
        <v>#DIV/0!</v>
      </c>
      <c r="G835" s="10">
        <f t="shared" si="39"/>
        <v>92.670157068062835</v>
      </c>
      <c r="H835" s="2">
        <f t="shared" si="40"/>
        <v>7</v>
      </c>
    </row>
    <row r="836" spans="1:8">
      <c r="A836" s="8">
        <v>2130135</v>
      </c>
      <c r="B836" s="193" t="s">
        <v>688</v>
      </c>
      <c r="C836" s="9"/>
      <c r="D836" s="9">
        <v>2585</v>
      </c>
      <c r="E836" s="9">
        <v>1313</v>
      </c>
      <c r="F836" s="10" t="e">
        <f t="shared" si="38"/>
        <v>#DIV/0!</v>
      </c>
      <c r="G836" s="10">
        <f t="shared" si="39"/>
        <v>50.793036750483559</v>
      </c>
      <c r="H836" s="2">
        <f t="shared" si="40"/>
        <v>7</v>
      </c>
    </row>
    <row r="837" spans="1:8">
      <c r="A837" s="8">
        <v>2130142</v>
      </c>
      <c r="B837" s="193" t="s">
        <v>689</v>
      </c>
      <c r="C837" s="9"/>
      <c r="D837" s="9">
        <v>0</v>
      </c>
      <c r="E837" s="9">
        <v>0</v>
      </c>
      <c r="F837" s="10" t="e">
        <f t="shared" si="38"/>
        <v>#DIV/0!</v>
      </c>
      <c r="G837" s="10" t="e">
        <f t="shared" si="39"/>
        <v>#DIV/0!</v>
      </c>
      <c r="H837" s="2">
        <f t="shared" si="40"/>
        <v>7</v>
      </c>
    </row>
    <row r="838" spans="1:8">
      <c r="A838" s="8">
        <v>2130148</v>
      </c>
      <c r="B838" s="193" t="s">
        <v>690</v>
      </c>
      <c r="C838" s="9"/>
      <c r="D838" s="9">
        <v>0</v>
      </c>
      <c r="E838" s="9">
        <v>0</v>
      </c>
      <c r="F838" s="10" t="e">
        <f t="shared" si="38"/>
        <v>#DIV/0!</v>
      </c>
      <c r="G838" s="10" t="e">
        <f t="shared" si="39"/>
        <v>#DIV/0!</v>
      </c>
      <c r="H838" s="2">
        <f t="shared" si="40"/>
        <v>7</v>
      </c>
    </row>
    <row r="839" spans="1:8">
      <c r="A839" s="8">
        <v>2130152</v>
      </c>
      <c r="B839" s="193" t="s">
        <v>691</v>
      </c>
      <c r="C839" s="9"/>
      <c r="D839" s="9">
        <v>6</v>
      </c>
      <c r="E839" s="9">
        <v>7</v>
      </c>
      <c r="F839" s="10" t="e">
        <f t="shared" ref="F839:F902" si="41">E839/C839*100</f>
        <v>#DIV/0!</v>
      </c>
      <c r="G839" s="10">
        <f t="shared" ref="G839:G902" si="42">E839/D839*100</f>
        <v>116.66666666666667</v>
      </c>
      <c r="H839" s="2">
        <f t="shared" si="40"/>
        <v>7</v>
      </c>
    </row>
    <row r="840" spans="1:8">
      <c r="A840" s="8">
        <v>2130153</v>
      </c>
      <c r="B840" s="193" t="s">
        <v>692</v>
      </c>
      <c r="C840" s="9">
        <v>9350</v>
      </c>
      <c r="D840" s="9">
        <v>25596</v>
      </c>
      <c r="E840" s="9">
        <v>6325</v>
      </c>
      <c r="F840" s="10">
        <f t="shared" si="41"/>
        <v>67.64705882352942</v>
      </c>
      <c r="G840" s="10">
        <f t="shared" si="42"/>
        <v>24.710892326926082</v>
      </c>
      <c r="H840" s="2">
        <f t="shared" si="40"/>
        <v>7</v>
      </c>
    </row>
    <row r="841" spans="1:8">
      <c r="A841" s="8">
        <v>2130199</v>
      </c>
      <c r="B841" s="193" t="s">
        <v>693</v>
      </c>
      <c r="C841" s="9"/>
      <c r="D841" s="9">
        <v>6044</v>
      </c>
      <c r="E841" s="9">
        <v>223</v>
      </c>
      <c r="F841" s="10" t="e">
        <f t="shared" si="41"/>
        <v>#DIV/0!</v>
      </c>
      <c r="G841" s="10">
        <f t="shared" si="42"/>
        <v>3.689609530112508</v>
      </c>
      <c r="H841" s="2">
        <f t="shared" si="40"/>
        <v>7</v>
      </c>
    </row>
    <row r="842" spans="1:8">
      <c r="A842" s="73">
        <v>21302</v>
      </c>
      <c r="B842" s="192" t="s">
        <v>694</v>
      </c>
      <c r="C842" s="10">
        <f>SUM(C843:C863)</f>
        <v>6268</v>
      </c>
      <c r="D842" s="10">
        <f>SUM(D843:D863)</f>
        <v>6994</v>
      </c>
      <c r="E842" s="10">
        <f>SUM(E843:E863)</f>
        <v>15555</v>
      </c>
      <c r="F842" s="10">
        <f t="shared" si="41"/>
        <v>248.16528398213146</v>
      </c>
      <c r="G842" s="10">
        <f t="shared" si="42"/>
        <v>222.40491850157275</v>
      </c>
      <c r="H842" s="2">
        <f t="shared" si="40"/>
        <v>5</v>
      </c>
    </row>
    <row r="843" spans="1:8">
      <c r="A843" s="8">
        <v>2130201</v>
      </c>
      <c r="B843" s="193" t="s">
        <v>66</v>
      </c>
      <c r="C843" s="9">
        <v>2102</v>
      </c>
      <c r="D843" s="9">
        <v>500</v>
      </c>
      <c r="E843" s="9">
        <v>900</v>
      </c>
      <c r="F843" s="10">
        <f t="shared" si="41"/>
        <v>42.816365366317797</v>
      </c>
      <c r="G843" s="10">
        <f t="shared" si="42"/>
        <v>180</v>
      </c>
      <c r="H843" s="2">
        <f t="shared" si="40"/>
        <v>7</v>
      </c>
    </row>
    <row r="844" spans="1:8">
      <c r="A844" s="8">
        <v>2130202</v>
      </c>
      <c r="B844" s="193" t="s">
        <v>67</v>
      </c>
      <c r="C844" s="9"/>
      <c r="D844" s="9">
        <v>0</v>
      </c>
      <c r="E844" s="9">
        <v>0</v>
      </c>
      <c r="F844" s="10" t="e">
        <f t="shared" si="41"/>
        <v>#DIV/0!</v>
      </c>
      <c r="G844" s="10" t="e">
        <f t="shared" si="42"/>
        <v>#DIV/0!</v>
      </c>
      <c r="H844" s="2">
        <f t="shared" si="40"/>
        <v>7</v>
      </c>
    </row>
    <row r="845" spans="1:8">
      <c r="A845" s="8">
        <v>2130203</v>
      </c>
      <c r="B845" s="193" t="s">
        <v>68</v>
      </c>
      <c r="C845" s="9"/>
      <c r="D845" s="9">
        <v>0</v>
      </c>
      <c r="E845" s="9">
        <v>0</v>
      </c>
      <c r="F845" s="10" t="e">
        <f t="shared" si="41"/>
        <v>#DIV/0!</v>
      </c>
      <c r="G845" s="10" t="e">
        <f t="shared" si="42"/>
        <v>#DIV/0!</v>
      </c>
      <c r="H845" s="2">
        <f t="shared" si="40"/>
        <v>7</v>
      </c>
    </row>
    <row r="846" spans="1:8">
      <c r="A846" s="8">
        <v>2130204</v>
      </c>
      <c r="B846" s="193" t="s">
        <v>695</v>
      </c>
      <c r="C846" s="9">
        <v>111</v>
      </c>
      <c r="D846" s="9">
        <v>0</v>
      </c>
      <c r="E846" s="9">
        <v>7</v>
      </c>
      <c r="F846" s="10">
        <f t="shared" si="41"/>
        <v>6.3063063063063058</v>
      </c>
      <c r="G846" s="10" t="e">
        <f t="shared" si="42"/>
        <v>#DIV/0!</v>
      </c>
      <c r="H846" s="2">
        <f t="shared" si="40"/>
        <v>7</v>
      </c>
    </row>
    <row r="847" spans="1:8">
      <c r="A847" s="8">
        <v>2130205</v>
      </c>
      <c r="B847" s="193" t="s">
        <v>696</v>
      </c>
      <c r="C847" s="9"/>
      <c r="D847" s="9">
        <v>121</v>
      </c>
      <c r="E847" s="9">
        <v>297</v>
      </c>
      <c r="F847" s="10" t="e">
        <f t="shared" si="41"/>
        <v>#DIV/0!</v>
      </c>
      <c r="G847" s="10">
        <f t="shared" si="42"/>
        <v>245.45454545454547</v>
      </c>
      <c r="H847" s="2">
        <f t="shared" si="40"/>
        <v>7</v>
      </c>
    </row>
    <row r="848" spans="1:8">
      <c r="A848" s="8">
        <v>2130206</v>
      </c>
      <c r="B848" s="193" t="s">
        <v>697</v>
      </c>
      <c r="C848" s="9">
        <v>112</v>
      </c>
      <c r="D848" s="9">
        <v>146</v>
      </c>
      <c r="E848" s="9">
        <v>196</v>
      </c>
      <c r="F848" s="10">
        <f t="shared" si="41"/>
        <v>175</v>
      </c>
      <c r="G848" s="10">
        <f t="shared" si="42"/>
        <v>134.24657534246575</v>
      </c>
      <c r="H848" s="2">
        <f t="shared" si="40"/>
        <v>7</v>
      </c>
    </row>
    <row r="849" spans="1:8">
      <c r="A849" s="8">
        <v>2130207</v>
      </c>
      <c r="B849" s="193" t="s">
        <v>698</v>
      </c>
      <c r="C849" s="9">
        <v>203</v>
      </c>
      <c r="D849" s="9">
        <v>307</v>
      </c>
      <c r="E849" s="9">
        <v>147</v>
      </c>
      <c r="F849" s="10">
        <f t="shared" si="41"/>
        <v>72.41379310344827</v>
      </c>
      <c r="G849" s="10">
        <f t="shared" si="42"/>
        <v>47.88273615635179</v>
      </c>
      <c r="H849" s="2">
        <f t="shared" si="40"/>
        <v>7</v>
      </c>
    </row>
    <row r="850" spans="1:8">
      <c r="A850" s="8">
        <v>2130209</v>
      </c>
      <c r="B850" s="193" t="s">
        <v>699</v>
      </c>
      <c r="C850" s="9"/>
      <c r="D850" s="9">
        <v>514</v>
      </c>
      <c r="E850" s="9">
        <v>458</v>
      </c>
      <c r="F850" s="10" t="e">
        <f t="shared" si="41"/>
        <v>#DIV/0!</v>
      </c>
      <c r="G850" s="10">
        <f t="shared" si="42"/>
        <v>89.105058365758765</v>
      </c>
      <c r="H850" s="2">
        <f t="shared" si="40"/>
        <v>7</v>
      </c>
    </row>
    <row r="851" spans="1:8">
      <c r="A851" s="8">
        <v>2130211</v>
      </c>
      <c r="B851" s="193" t="s">
        <v>700</v>
      </c>
      <c r="C851" s="9">
        <v>999</v>
      </c>
      <c r="D851" s="9">
        <v>1421</v>
      </c>
      <c r="E851" s="9">
        <v>1401</v>
      </c>
      <c r="F851" s="10">
        <f t="shared" si="41"/>
        <v>140.24024024024024</v>
      </c>
      <c r="G851" s="10">
        <f t="shared" si="42"/>
        <v>98.592540464461649</v>
      </c>
      <c r="H851" s="2">
        <f t="shared" si="40"/>
        <v>7</v>
      </c>
    </row>
    <row r="852" spans="1:8">
      <c r="A852" s="8">
        <v>2130212</v>
      </c>
      <c r="B852" s="193" t="s">
        <v>701</v>
      </c>
      <c r="C852" s="9">
        <v>870</v>
      </c>
      <c r="D852" s="9">
        <v>1181</v>
      </c>
      <c r="E852" s="9">
        <v>1185</v>
      </c>
      <c r="F852" s="10">
        <f t="shared" si="41"/>
        <v>136.20689655172413</v>
      </c>
      <c r="G852" s="10">
        <f t="shared" si="42"/>
        <v>100.33869602032178</v>
      </c>
      <c r="H852" s="2">
        <f t="shared" si="40"/>
        <v>7</v>
      </c>
    </row>
    <row r="853" spans="1:8">
      <c r="A853" s="8">
        <v>2130213</v>
      </c>
      <c r="B853" s="193" t="s">
        <v>702</v>
      </c>
      <c r="C853" s="9">
        <v>100</v>
      </c>
      <c r="D853" s="9">
        <v>123</v>
      </c>
      <c r="E853" s="9">
        <v>123</v>
      </c>
      <c r="F853" s="10">
        <f t="shared" si="41"/>
        <v>123</v>
      </c>
      <c r="G853" s="10">
        <f t="shared" si="42"/>
        <v>100</v>
      </c>
      <c r="H853" s="2">
        <f t="shared" si="40"/>
        <v>7</v>
      </c>
    </row>
    <row r="854" spans="1:8">
      <c r="A854" s="8">
        <v>2130217</v>
      </c>
      <c r="B854" s="193" t="s">
        <v>703</v>
      </c>
      <c r="C854" s="9">
        <v>1520</v>
      </c>
      <c r="D854" s="9">
        <v>2028</v>
      </c>
      <c r="E854" s="9">
        <v>7262</v>
      </c>
      <c r="F854" s="10">
        <f t="shared" si="41"/>
        <v>477.76315789473688</v>
      </c>
      <c r="G854" s="10">
        <f t="shared" si="42"/>
        <v>358.08678500986196</v>
      </c>
      <c r="H854" s="2">
        <f t="shared" si="40"/>
        <v>7</v>
      </c>
    </row>
    <row r="855" spans="1:8">
      <c r="A855" s="8">
        <v>2130220</v>
      </c>
      <c r="B855" s="193" t="s">
        <v>704</v>
      </c>
      <c r="C855" s="9"/>
      <c r="D855" s="9">
        <v>0</v>
      </c>
      <c r="E855" s="9">
        <v>0</v>
      </c>
      <c r="F855" s="10" t="e">
        <f t="shared" si="41"/>
        <v>#DIV/0!</v>
      </c>
      <c r="G855" s="10" t="e">
        <f t="shared" si="42"/>
        <v>#DIV/0!</v>
      </c>
      <c r="H855" s="2">
        <f t="shared" si="40"/>
        <v>7</v>
      </c>
    </row>
    <row r="856" spans="1:8">
      <c r="A856" s="8">
        <v>2130221</v>
      </c>
      <c r="B856" s="193" t="s">
        <v>705</v>
      </c>
      <c r="C856" s="9"/>
      <c r="D856" s="9">
        <v>0</v>
      </c>
      <c r="E856" s="9">
        <v>0</v>
      </c>
      <c r="F856" s="10" t="e">
        <f t="shared" si="41"/>
        <v>#DIV/0!</v>
      </c>
      <c r="G856" s="10" t="e">
        <f t="shared" si="42"/>
        <v>#DIV/0!</v>
      </c>
      <c r="H856" s="2">
        <f t="shared" si="40"/>
        <v>7</v>
      </c>
    </row>
    <row r="857" spans="1:8">
      <c r="A857" s="8">
        <v>2130223</v>
      </c>
      <c r="B857" s="193" t="s">
        <v>706</v>
      </c>
      <c r="C857" s="9"/>
      <c r="D857" s="9">
        <v>0</v>
      </c>
      <c r="E857" s="9">
        <v>0</v>
      </c>
      <c r="F857" s="10" t="e">
        <f t="shared" si="41"/>
        <v>#DIV/0!</v>
      </c>
      <c r="G857" s="10" t="e">
        <f t="shared" si="42"/>
        <v>#DIV/0!</v>
      </c>
      <c r="H857" s="2">
        <f t="shared" si="40"/>
        <v>7</v>
      </c>
    </row>
    <row r="858" spans="1:8">
      <c r="A858" s="8">
        <v>2130226</v>
      </c>
      <c r="B858" s="193" t="s">
        <v>707</v>
      </c>
      <c r="C858" s="9">
        <v>130</v>
      </c>
      <c r="D858" s="9">
        <v>130</v>
      </c>
      <c r="E858" s="9">
        <v>0</v>
      </c>
      <c r="F858" s="10">
        <f t="shared" si="41"/>
        <v>0</v>
      </c>
      <c r="G858" s="10">
        <f t="shared" si="42"/>
        <v>0</v>
      </c>
      <c r="H858" s="2">
        <f t="shared" si="40"/>
        <v>7</v>
      </c>
    </row>
    <row r="859" spans="1:8">
      <c r="A859" s="8">
        <v>2130227</v>
      </c>
      <c r="B859" s="193" t="s">
        <v>708</v>
      </c>
      <c r="C859" s="9"/>
      <c r="D859" s="9">
        <v>0</v>
      </c>
      <c r="E859" s="9">
        <v>171</v>
      </c>
      <c r="F859" s="10" t="e">
        <f t="shared" si="41"/>
        <v>#DIV/0!</v>
      </c>
      <c r="G859" s="10" t="e">
        <f t="shared" si="42"/>
        <v>#DIV/0!</v>
      </c>
      <c r="H859" s="2">
        <f t="shared" si="40"/>
        <v>7</v>
      </c>
    </row>
    <row r="860" spans="1:8">
      <c r="A860" s="8">
        <v>2130234</v>
      </c>
      <c r="B860" s="193" t="s">
        <v>709</v>
      </c>
      <c r="C860" s="9">
        <v>93</v>
      </c>
      <c r="D860" s="9">
        <v>35</v>
      </c>
      <c r="E860" s="9">
        <v>78</v>
      </c>
      <c r="F860" s="10">
        <f t="shared" si="41"/>
        <v>83.870967741935488</v>
      </c>
      <c r="G860" s="10">
        <f t="shared" si="42"/>
        <v>222.85714285714286</v>
      </c>
      <c r="H860" s="2">
        <f t="shared" si="40"/>
        <v>7</v>
      </c>
    </row>
    <row r="861" spans="1:8">
      <c r="A861" s="8">
        <v>2130236</v>
      </c>
      <c r="B861" s="193" t="s">
        <v>710</v>
      </c>
      <c r="C861" s="9"/>
      <c r="D861" s="9">
        <v>0</v>
      </c>
      <c r="E861" s="9">
        <v>0</v>
      </c>
      <c r="F861" s="10" t="e">
        <f t="shared" si="41"/>
        <v>#DIV/0!</v>
      </c>
      <c r="G861" s="10" t="e">
        <f t="shared" si="42"/>
        <v>#DIV/0!</v>
      </c>
      <c r="H861" s="2">
        <f t="shared" si="40"/>
        <v>7</v>
      </c>
    </row>
    <row r="862" spans="1:8">
      <c r="A862" s="8">
        <v>2130237</v>
      </c>
      <c r="B862" s="193" t="s">
        <v>679</v>
      </c>
      <c r="C862" s="9"/>
      <c r="D862" s="9">
        <v>0</v>
      </c>
      <c r="E862" s="9">
        <v>0</v>
      </c>
      <c r="F862" s="10" t="e">
        <f t="shared" si="41"/>
        <v>#DIV/0!</v>
      </c>
      <c r="G862" s="10" t="e">
        <f t="shared" si="42"/>
        <v>#DIV/0!</v>
      </c>
      <c r="H862" s="2">
        <f t="shared" si="40"/>
        <v>7</v>
      </c>
    </row>
    <row r="863" spans="1:8">
      <c r="A863" s="8">
        <v>2130299</v>
      </c>
      <c r="B863" s="193" t="s">
        <v>711</v>
      </c>
      <c r="C863" s="9">
        <v>28</v>
      </c>
      <c r="D863" s="9">
        <v>488</v>
      </c>
      <c r="E863" s="9">
        <v>3330</v>
      </c>
      <c r="F863" s="10">
        <f t="shared" si="41"/>
        <v>11892.857142857143</v>
      </c>
      <c r="G863" s="10">
        <f t="shared" si="42"/>
        <v>682.37704918032784</v>
      </c>
      <c r="H863" s="2">
        <f t="shared" si="40"/>
        <v>7</v>
      </c>
    </row>
    <row r="864" spans="1:8">
      <c r="A864" s="73">
        <v>21303</v>
      </c>
      <c r="B864" s="192" t="s">
        <v>712</v>
      </c>
      <c r="C864" s="10">
        <f>SUM(C865:C891)</f>
        <v>2137</v>
      </c>
      <c r="D864" s="10">
        <f>SUM(D865:D891)</f>
        <v>7223</v>
      </c>
      <c r="E864" s="10">
        <f>SUM(E865:E891)</f>
        <v>4754</v>
      </c>
      <c r="F864" s="10">
        <f t="shared" si="41"/>
        <v>222.46139447824055</v>
      </c>
      <c r="G864" s="10">
        <f t="shared" si="42"/>
        <v>65.817527343209193</v>
      </c>
      <c r="H864" s="2">
        <f t="shared" si="40"/>
        <v>5</v>
      </c>
    </row>
    <row r="865" spans="1:8">
      <c r="A865" s="8">
        <v>2130301</v>
      </c>
      <c r="B865" s="193" t="s">
        <v>66</v>
      </c>
      <c r="C865" s="9">
        <v>455</v>
      </c>
      <c r="D865" s="9">
        <v>552</v>
      </c>
      <c r="E865" s="9">
        <v>791</v>
      </c>
      <c r="F865" s="10">
        <f t="shared" si="41"/>
        <v>173.84615384615384</v>
      </c>
      <c r="G865" s="10">
        <f t="shared" si="42"/>
        <v>143.29710144927537</v>
      </c>
      <c r="H865" s="2">
        <f t="shared" si="40"/>
        <v>7</v>
      </c>
    </row>
    <row r="866" spans="1:8">
      <c r="A866" s="8">
        <v>2130302</v>
      </c>
      <c r="B866" s="193" t="s">
        <v>67</v>
      </c>
      <c r="C866" s="9"/>
      <c r="D866" s="9">
        <v>0</v>
      </c>
      <c r="E866" s="9">
        <v>0</v>
      </c>
      <c r="F866" s="10" t="e">
        <f t="shared" si="41"/>
        <v>#DIV/0!</v>
      </c>
      <c r="G866" s="10" t="e">
        <f t="shared" si="42"/>
        <v>#DIV/0!</v>
      </c>
      <c r="H866" s="2">
        <f t="shared" si="40"/>
        <v>7</v>
      </c>
    </row>
    <row r="867" spans="1:8">
      <c r="A867" s="8">
        <v>2130303</v>
      </c>
      <c r="B867" s="193" t="s">
        <v>68</v>
      </c>
      <c r="C867" s="9"/>
      <c r="D867" s="9">
        <v>0</v>
      </c>
      <c r="E867" s="9">
        <v>0</v>
      </c>
      <c r="F867" s="10" t="e">
        <f t="shared" si="41"/>
        <v>#DIV/0!</v>
      </c>
      <c r="G867" s="10" t="e">
        <f t="shared" si="42"/>
        <v>#DIV/0!</v>
      </c>
      <c r="H867" s="2">
        <f t="shared" si="40"/>
        <v>7</v>
      </c>
    </row>
    <row r="868" spans="1:8">
      <c r="A868" s="8">
        <v>2130304</v>
      </c>
      <c r="B868" s="193" t="s">
        <v>713</v>
      </c>
      <c r="C868" s="9"/>
      <c r="D868" s="9">
        <v>0</v>
      </c>
      <c r="E868" s="9">
        <v>0</v>
      </c>
      <c r="F868" s="10" t="e">
        <f t="shared" si="41"/>
        <v>#DIV/0!</v>
      </c>
      <c r="G868" s="10" t="e">
        <f t="shared" si="42"/>
        <v>#DIV/0!</v>
      </c>
      <c r="H868" s="2">
        <f t="shared" si="40"/>
        <v>7</v>
      </c>
    </row>
    <row r="869" spans="1:8">
      <c r="A869" s="8">
        <v>2130305</v>
      </c>
      <c r="B869" s="193" t="s">
        <v>714</v>
      </c>
      <c r="C869" s="9">
        <v>281</v>
      </c>
      <c r="D869" s="9">
        <v>4403</v>
      </c>
      <c r="E869" s="9">
        <v>824</v>
      </c>
      <c r="F869" s="10">
        <f t="shared" si="41"/>
        <v>293.23843416370107</v>
      </c>
      <c r="G869" s="10">
        <f t="shared" si="42"/>
        <v>18.71451283215989</v>
      </c>
      <c r="H869" s="2">
        <f t="shared" si="40"/>
        <v>7</v>
      </c>
    </row>
    <row r="870" spans="1:8">
      <c r="A870" s="8">
        <v>2130306</v>
      </c>
      <c r="B870" s="193" t="s">
        <v>715</v>
      </c>
      <c r="C870" s="9">
        <v>470</v>
      </c>
      <c r="D870" s="9">
        <v>0</v>
      </c>
      <c r="E870" s="9">
        <v>0</v>
      </c>
      <c r="F870" s="10">
        <f t="shared" si="41"/>
        <v>0</v>
      </c>
      <c r="G870" s="10" t="e">
        <f t="shared" si="42"/>
        <v>#DIV/0!</v>
      </c>
      <c r="H870" s="2">
        <f t="shared" ref="H870:H933" si="43">LEN(A870)</f>
        <v>7</v>
      </c>
    </row>
    <row r="871" spans="1:8">
      <c r="A871" s="8">
        <v>2130307</v>
      </c>
      <c r="B871" s="193" t="s">
        <v>716</v>
      </c>
      <c r="C871" s="9"/>
      <c r="D871" s="9">
        <v>0</v>
      </c>
      <c r="E871" s="9">
        <v>0</v>
      </c>
      <c r="F871" s="10" t="e">
        <f t="shared" si="41"/>
        <v>#DIV/0!</v>
      </c>
      <c r="G871" s="10" t="e">
        <f t="shared" si="42"/>
        <v>#DIV/0!</v>
      </c>
      <c r="H871" s="2">
        <f t="shared" si="43"/>
        <v>7</v>
      </c>
    </row>
    <row r="872" spans="1:8">
      <c r="A872" s="8">
        <v>2130308</v>
      </c>
      <c r="B872" s="193" t="s">
        <v>717</v>
      </c>
      <c r="C872" s="9"/>
      <c r="D872" s="9">
        <v>0</v>
      </c>
      <c r="E872" s="9">
        <v>0</v>
      </c>
      <c r="F872" s="10" t="e">
        <f t="shared" si="41"/>
        <v>#DIV/0!</v>
      </c>
      <c r="G872" s="10" t="e">
        <f t="shared" si="42"/>
        <v>#DIV/0!</v>
      </c>
      <c r="H872" s="2">
        <f t="shared" si="43"/>
        <v>7</v>
      </c>
    </row>
    <row r="873" spans="1:8">
      <c r="A873" s="8">
        <v>2130309</v>
      </c>
      <c r="B873" s="193" t="s">
        <v>718</v>
      </c>
      <c r="C873" s="9"/>
      <c r="D873" s="9">
        <v>8</v>
      </c>
      <c r="E873" s="9">
        <v>2</v>
      </c>
      <c r="F873" s="10" t="e">
        <f t="shared" si="41"/>
        <v>#DIV/0!</v>
      </c>
      <c r="G873" s="10">
        <f t="shared" si="42"/>
        <v>25</v>
      </c>
      <c r="H873" s="2">
        <f t="shared" si="43"/>
        <v>7</v>
      </c>
    </row>
    <row r="874" spans="1:8">
      <c r="A874" s="8">
        <v>2130310</v>
      </c>
      <c r="B874" s="193" t="s">
        <v>719</v>
      </c>
      <c r="C874" s="9"/>
      <c r="D874" s="9">
        <v>0</v>
      </c>
      <c r="E874" s="9">
        <v>0</v>
      </c>
      <c r="F874" s="10" t="e">
        <f t="shared" si="41"/>
        <v>#DIV/0!</v>
      </c>
      <c r="G874" s="10" t="e">
        <f t="shared" si="42"/>
        <v>#DIV/0!</v>
      </c>
      <c r="H874" s="2">
        <f t="shared" si="43"/>
        <v>7</v>
      </c>
    </row>
    <row r="875" spans="1:8">
      <c r="A875" s="8">
        <v>2130311</v>
      </c>
      <c r="B875" s="193" t="s">
        <v>720</v>
      </c>
      <c r="C875" s="9">
        <v>691</v>
      </c>
      <c r="D875" s="9">
        <v>178</v>
      </c>
      <c r="E875" s="9">
        <v>731</v>
      </c>
      <c r="F875" s="10">
        <f t="shared" si="41"/>
        <v>105.78871201157742</v>
      </c>
      <c r="G875" s="10">
        <f t="shared" si="42"/>
        <v>410.67415730337081</v>
      </c>
      <c r="H875" s="2">
        <f t="shared" si="43"/>
        <v>7</v>
      </c>
    </row>
    <row r="876" spans="1:8">
      <c r="A876" s="8">
        <v>2130312</v>
      </c>
      <c r="B876" s="193" t="s">
        <v>721</v>
      </c>
      <c r="C876" s="9"/>
      <c r="D876" s="9">
        <v>0</v>
      </c>
      <c r="E876" s="9">
        <v>0</v>
      </c>
      <c r="F876" s="10" t="e">
        <f t="shared" si="41"/>
        <v>#DIV/0!</v>
      </c>
      <c r="G876" s="10" t="e">
        <f t="shared" si="42"/>
        <v>#DIV/0!</v>
      </c>
      <c r="H876" s="2">
        <f t="shared" si="43"/>
        <v>7</v>
      </c>
    </row>
    <row r="877" spans="1:8">
      <c r="A877" s="8">
        <v>2130313</v>
      </c>
      <c r="B877" s="193" t="s">
        <v>722</v>
      </c>
      <c r="C877" s="9"/>
      <c r="D877" s="9">
        <v>0</v>
      </c>
      <c r="E877" s="9">
        <v>0</v>
      </c>
      <c r="F877" s="10" t="e">
        <f t="shared" si="41"/>
        <v>#DIV/0!</v>
      </c>
      <c r="G877" s="10" t="e">
        <f t="shared" si="42"/>
        <v>#DIV/0!</v>
      </c>
      <c r="H877" s="2">
        <f t="shared" si="43"/>
        <v>7</v>
      </c>
    </row>
    <row r="878" spans="1:8">
      <c r="A878" s="8">
        <v>2130314</v>
      </c>
      <c r="B878" s="193" t="s">
        <v>723</v>
      </c>
      <c r="C878" s="9"/>
      <c r="D878" s="9">
        <v>0</v>
      </c>
      <c r="E878" s="9">
        <v>200</v>
      </c>
      <c r="F878" s="10" t="e">
        <f t="shared" si="41"/>
        <v>#DIV/0!</v>
      </c>
      <c r="G878" s="10" t="e">
        <f t="shared" si="42"/>
        <v>#DIV/0!</v>
      </c>
      <c r="H878" s="2">
        <f t="shared" si="43"/>
        <v>7</v>
      </c>
    </row>
    <row r="879" spans="1:8">
      <c r="A879" s="8">
        <v>2130315</v>
      </c>
      <c r="B879" s="193" t="s">
        <v>724</v>
      </c>
      <c r="C879" s="9"/>
      <c r="D879" s="9">
        <v>0</v>
      </c>
      <c r="E879" s="9">
        <v>0</v>
      </c>
      <c r="F879" s="10" t="e">
        <f t="shared" si="41"/>
        <v>#DIV/0!</v>
      </c>
      <c r="G879" s="10" t="e">
        <f t="shared" si="42"/>
        <v>#DIV/0!</v>
      </c>
      <c r="H879" s="2">
        <f t="shared" si="43"/>
        <v>7</v>
      </c>
    </row>
    <row r="880" spans="1:8">
      <c r="A880" s="8">
        <v>2130316</v>
      </c>
      <c r="B880" s="193" t="s">
        <v>725</v>
      </c>
      <c r="C880" s="9">
        <v>220</v>
      </c>
      <c r="D880" s="9">
        <v>479</v>
      </c>
      <c r="E880" s="9">
        <v>21</v>
      </c>
      <c r="F880" s="10">
        <f t="shared" si="41"/>
        <v>9.5454545454545467</v>
      </c>
      <c r="G880" s="10">
        <f t="shared" si="42"/>
        <v>4.3841336116910234</v>
      </c>
      <c r="H880" s="2">
        <f t="shared" si="43"/>
        <v>7</v>
      </c>
    </row>
    <row r="881" spans="1:8">
      <c r="A881" s="8">
        <v>2130317</v>
      </c>
      <c r="B881" s="193" t="s">
        <v>726</v>
      </c>
      <c r="C881" s="9"/>
      <c r="D881" s="9">
        <v>0</v>
      </c>
      <c r="E881" s="9">
        <v>0</v>
      </c>
      <c r="F881" s="10" t="e">
        <f t="shared" si="41"/>
        <v>#DIV/0!</v>
      </c>
      <c r="G881" s="10" t="e">
        <f t="shared" si="42"/>
        <v>#DIV/0!</v>
      </c>
      <c r="H881" s="2">
        <f t="shared" si="43"/>
        <v>7</v>
      </c>
    </row>
    <row r="882" spans="1:8">
      <c r="A882" s="8">
        <v>2130318</v>
      </c>
      <c r="B882" s="193" t="s">
        <v>727</v>
      </c>
      <c r="C882" s="9"/>
      <c r="D882" s="9">
        <v>0</v>
      </c>
      <c r="E882" s="9">
        <v>0</v>
      </c>
      <c r="F882" s="10" t="e">
        <f t="shared" si="41"/>
        <v>#DIV/0!</v>
      </c>
      <c r="G882" s="10" t="e">
        <f t="shared" si="42"/>
        <v>#DIV/0!</v>
      </c>
      <c r="H882" s="2">
        <f t="shared" si="43"/>
        <v>7</v>
      </c>
    </row>
    <row r="883" spans="1:8">
      <c r="A883" s="8">
        <v>2130319</v>
      </c>
      <c r="B883" s="193" t="s">
        <v>728</v>
      </c>
      <c r="C883" s="9">
        <v>20</v>
      </c>
      <c r="D883" s="9">
        <v>20</v>
      </c>
      <c r="E883" s="9">
        <v>0</v>
      </c>
      <c r="F883" s="10">
        <f t="shared" si="41"/>
        <v>0</v>
      </c>
      <c r="G883" s="10">
        <f t="shared" si="42"/>
        <v>0</v>
      </c>
      <c r="H883" s="2">
        <f t="shared" si="43"/>
        <v>7</v>
      </c>
    </row>
    <row r="884" spans="1:8">
      <c r="A884" s="8">
        <v>2130321</v>
      </c>
      <c r="B884" s="193" t="s">
        <v>729</v>
      </c>
      <c r="C884" s="9"/>
      <c r="D884" s="9">
        <v>7</v>
      </c>
      <c r="E884" s="9">
        <v>0</v>
      </c>
      <c r="F884" s="10" t="e">
        <f t="shared" si="41"/>
        <v>#DIV/0!</v>
      </c>
      <c r="G884" s="10">
        <f t="shared" si="42"/>
        <v>0</v>
      </c>
      <c r="H884" s="2">
        <f t="shared" si="43"/>
        <v>7</v>
      </c>
    </row>
    <row r="885" spans="1:8">
      <c r="A885" s="8">
        <v>2130322</v>
      </c>
      <c r="B885" s="193" t="s">
        <v>730</v>
      </c>
      <c r="C885" s="9"/>
      <c r="D885" s="9">
        <v>0</v>
      </c>
      <c r="E885" s="9">
        <v>0</v>
      </c>
      <c r="F885" s="10" t="e">
        <f t="shared" si="41"/>
        <v>#DIV/0!</v>
      </c>
      <c r="G885" s="10" t="e">
        <f t="shared" si="42"/>
        <v>#DIV/0!</v>
      </c>
      <c r="H885" s="2">
        <f t="shared" si="43"/>
        <v>7</v>
      </c>
    </row>
    <row r="886" spans="1:8">
      <c r="A886" s="8">
        <v>2130333</v>
      </c>
      <c r="B886" s="193" t="s">
        <v>706</v>
      </c>
      <c r="C886" s="9"/>
      <c r="D886" s="9">
        <v>0</v>
      </c>
      <c r="E886" s="9">
        <v>0</v>
      </c>
      <c r="F886" s="10" t="e">
        <f t="shared" si="41"/>
        <v>#DIV/0!</v>
      </c>
      <c r="G886" s="10" t="e">
        <f t="shared" si="42"/>
        <v>#DIV/0!</v>
      </c>
      <c r="H886" s="2">
        <f t="shared" si="43"/>
        <v>7</v>
      </c>
    </row>
    <row r="887" spans="1:8">
      <c r="A887" s="8">
        <v>2130334</v>
      </c>
      <c r="B887" s="193" t="s">
        <v>731</v>
      </c>
      <c r="C887" s="9"/>
      <c r="D887" s="9">
        <v>0</v>
      </c>
      <c r="E887" s="9">
        <v>0</v>
      </c>
      <c r="F887" s="10" t="e">
        <f t="shared" si="41"/>
        <v>#DIV/0!</v>
      </c>
      <c r="G887" s="10" t="e">
        <f t="shared" si="42"/>
        <v>#DIV/0!</v>
      </c>
      <c r="H887" s="2">
        <f t="shared" si="43"/>
        <v>7</v>
      </c>
    </row>
    <row r="888" spans="1:8">
      <c r="A888" s="8">
        <v>2130335</v>
      </c>
      <c r="B888" s="193" t="s">
        <v>732</v>
      </c>
      <c r="C888" s="9"/>
      <c r="D888" s="9">
        <v>0</v>
      </c>
      <c r="E888" s="9">
        <v>0</v>
      </c>
      <c r="F888" s="10" t="e">
        <f t="shared" si="41"/>
        <v>#DIV/0!</v>
      </c>
      <c r="G888" s="10" t="e">
        <f t="shared" si="42"/>
        <v>#DIV/0!</v>
      </c>
      <c r="H888" s="2">
        <f t="shared" si="43"/>
        <v>7</v>
      </c>
    </row>
    <row r="889" spans="1:8">
      <c r="A889" s="8">
        <v>2130336</v>
      </c>
      <c r="B889" s="193" t="s">
        <v>733</v>
      </c>
      <c r="C889" s="9"/>
      <c r="D889" s="9">
        <v>0</v>
      </c>
      <c r="E889" s="9">
        <v>0</v>
      </c>
      <c r="F889" s="10" t="e">
        <f t="shared" si="41"/>
        <v>#DIV/0!</v>
      </c>
      <c r="G889" s="10" t="e">
        <f t="shared" si="42"/>
        <v>#DIV/0!</v>
      </c>
      <c r="H889" s="2">
        <f t="shared" si="43"/>
        <v>7</v>
      </c>
    </row>
    <row r="890" spans="1:8">
      <c r="A890" s="8">
        <v>2130337</v>
      </c>
      <c r="B890" s="193" t="s">
        <v>734</v>
      </c>
      <c r="C890" s="9"/>
      <c r="D890" s="9">
        <v>0</v>
      </c>
      <c r="E890" s="9">
        <v>0</v>
      </c>
      <c r="F890" s="10" t="e">
        <f t="shared" si="41"/>
        <v>#DIV/0!</v>
      </c>
      <c r="G890" s="10" t="e">
        <f t="shared" si="42"/>
        <v>#DIV/0!</v>
      </c>
      <c r="H890" s="2">
        <f t="shared" si="43"/>
        <v>7</v>
      </c>
    </row>
    <row r="891" spans="1:8">
      <c r="A891" s="8">
        <v>2130399</v>
      </c>
      <c r="B891" s="193" t="s">
        <v>735</v>
      </c>
      <c r="C891" s="9"/>
      <c r="D891" s="9">
        <v>1576</v>
      </c>
      <c r="E891" s="9">
        <v>2185</v>
      </c>
      <c r="F891" s="10" t="e">
        <f t="shared" si="41"/>
        <v>#DIV/0!</v>
      </c>
      <c r="G891" s="10">
        <f t="shared" si="42"/>
        <v>138.64213197969545</v>
      </c>
      <c r="H891" s="2">
        <f t="shared" si="43"/>
        <v>7</v>
      </c>
    </row>
    <row r="892" spans="1:8">
      <c r="A892" s="73">
        <v>21305</v>
      </c>
      <c r="B892" s="192" t="s">
        <v>736</v>
      </c>
      <c r="C892" s="10">
        <f>SUM(C893:C902)</f>
        <v>2096</v>
      </c>
      <c r="D892" s="10">
        <f>SUM(D893:D902)</f>
        <v>20729</v>
      </c>
      <c r="E892" s="10">
        <f>SUM(E893:E902)</f>
        <v>7101</v>
      </c>
      <c r="F892" s="10">
        <f t="shared" si="41"/>
        <v>338.78816793893128</v>
      </c>
      <c r="G892" s="10">
        <f t="shared" si="42"/>
        <v>34.256355829996622</v>
      </c>
      <c r="H892" s="2">
        <f t="shared" si="43"/>
        <v>5</v>
      </c>
    </row>
    <row r="893" spans="1:8">
      <c r="A893" s="8">
        <v>2130501</v>
      </c>
      <c r="B893" s="193" t="s">
        <v>66</v>
      </c>
      <c r="C893" s="9"/>
      <c r="D893" s="9">
        <v>1</v>
      </c>
      <c r="E893" s="9">
        <v>0</v>
      </c>
      <c r="F893" s="10" t="e">
        <f t="shared" si="41"/>
        <v>#DIV/0!</v>
      </c>
      <c r="G893" s="10">
        <f t="shared" si="42"/>
        <v>0</v>
      </c>
      <c r="H893" s="2">
        <f t="shared" si="43"/>
        <v>7</v>
      </c>
    </row>
    <row r="894" spans="1:8">
      <c r="A894" s="8">
        <v>2130502</v>
      </c>
      <c r="B894" s="193" t="s">
        <v>67</v>
      </c>
      <c r="C894" s="9"/>
      <c r="D894" s="9"/>
      <c r="E894" s="9">
        <v>3900</v>
      </c>
      <c r="F894" s="10" t="e">
        <f t="shared" si="41"/>
        <v>#DIV/0!</v>
      </c>
      <c r="G894" s="10" t="e">
        <f t="shared" si="42"/>
        <v>#DIV/0!</v>
      </c>
      <c r="H894" s="2">
        <f t="shared" si="43"/>
        <v>7</v>
      </c>
    </row>
    <row r="895" spans="1:8">
      <c r="A895" s="8">
        <v>2130503</v>
      </c>
      <c r="B895" s="193" t="s">
        <v>68</v>
      </c>
      <c r="C895" s="9"/>
      <c r="D895" s="9"/>
      <c r="E895" s="9">
        <v>0</v>
      </c>
      <c r="F895" s="10" t="e">
        <f t="shared" si="41"/>
        <v>#DIV/0!</v>
      </c>
      <c r="G895" s="10" t="e">
        <f t="shared" si="42"/>
        <v>#DIV/0!</v>
      </c>
      <c r="H895" s="2">
        <f t="shared" si="43"/>
        <v>7</v>
      </c>
    </row>
    <row r="896" spans="1:8">
      <c r="A896" s="8">
        <v>2130504</v>
      </c>
      <c r="B896" s="193" t="s">
        <v>737</v>
      </c>
      <c r="C896" s="9">
        <v>2096</v>
      </c>
      <c r="D896" s="9">
        <v>502</v>
      </c>
      <c r="E896" s="9">
        <v>0</v>
      </c>
      <c r="F896" s="10">
        <f t="shared" si="41"/>
        <v>0</v>
      </c>
      <c r="G896" s="10">
        <f t="shared" si="42"/>
        <v>0</v>
      </c>
      <c r="H896" s="2">
        <f t="shared" si="43"/>
        <v>7</v>
      </c>
    </row>
    <row r="897" spans="1:8">
      <c r="A897" s="8">
        <v>2130505</v>
      </c>
      <c r="B897" s="193" t="s">
        <v>738</v>
      </c>
      <c r="C897" s="9"/>
      <c r="D897" s="9"/>
      <c r="E897" s="9">
        <v>0</v>
      </c>
      <c r="F897" s="10" t="e">
        <f t="shared" si="41"/>
        <v>#DIV/0!</v>
      </c>
      <c r="G897" s="10" t="e">
        <f t="shared" si="42"/>
        <v>#DIV/0!</v>
      </c>
      <c r="H897" s="2">
        <f t="shared" si="43"/>
        <v>7</v>
      </c>
    </row>
    <row r="898" spans="1:8">
      <c r="A898" s="8">
        <v>2130506</v>
      </c>
      <c r="B898" s="193" t="s">
        <v>739</v>
      </c>
      <c r="C898" s="9"/>
      <c r="D898" s="9"/>
      <c r="E898" s="9">
        <v>0</v>
      </c>
      <c r="F898" s="10" t="e">
        <f t="shared" si="41"/>
        <v>#DIV/0!</v>
      </c>
      <c r="G898" s="10" t="e">
        <f t="shared" si="42"/>
        <v>#DIV/0!</v>
      </c>
      <c r="H898" s="2">
        <f t="shared" si="43"/>
        <v>7</v>
      </c>
    </row>
    <row r="899" spans="1:8">
      <c r="A899" s="8">
        <v>2130507</v>
      </c>
      <c r="B899" s="193" t="s">
        <v>740</v>
      </c>
      <c r="C899" s="9"/>
      <c r="D899" s="9"/>
      <c r="E899" s="9">
        <v>0</v>
      </c>
      <c r="F899" s="10" t="e">
        <f t="shared" si="41"/>
        <v>#DIV/0!</v>
      </c>
      <c r="G899" s="10" t="e">
        <f t="shared" si="42"/>
        <v>#DIV/0!</v>
      </c>
      <c r="H899" s="2">
        <f t="shared" si="43"/>
        <v>7</v>
      </c>
    </row>
    <row r="900" spans="1:8">
      <c r="A900" s="8">
        <v>2130508</v>
      </c>
      <c r="B900" s="193" t="s">
        <v>741</v>
      </c>
      <c r="C900" s="9"/>
      <c r="D900" s="9"/>
      <c r="E900" s="9">
        <v>0</v>
      </c>
      <c r="F900" s="10" t="e">
        <f t="shared" si="41"/>
        <v>#DIV/0!</v>
      </c>
      <c r="G900" s="10" t="e">
        <f t="shared" si="42"/>
        <v>#DIV/0!</v>
      </c>
      <c r="H900" s="2">
        <f t="shared" si="43"/>
        <v>7</v>
      </c>
    </row>
    <row r="901" spans="1:8">
      <c r="A901" s="8">
        <v>2130550</v>
      </c>
      <c r="B901" s="193" t="s">
        <v>75</v>
      </c>
      <c r="C901" s="9"/>
      <c r="D901" s="9"/>
      <c r="E901" s="9">
        <v>0</v>
      </c>
      <c r="F901" s="10" t="e">
        <f t="shared" si="41"/>
        <v>#DIV/0!</v>
      </c>
      <c r="G901" s="10" t="e">
        <f t="shared" si="42"/>
        <v>#DIV/0!</v>
      </c>
      <c r="H901" s="2">
        <f t="shared" si="43"/>
        <v>7</v>
      </c>
    </row>
    <row r="902" spans="1:8">
      <c r="A902" s="8">
        <v>2130599</v>
      </c>
      <c r="B902" s="193" t="s">
        <v>742</v>
      </c>
      <c r="C902" s="9"/>
      <c r="D902" s="9">
        <v>20226</v>
      </c>
      <c r="E902" s="9">
        <v>3201</v>
      </c>
      <c r="F902" s="10" t="e">
        <f t="shared" si="41"/>
        <v>#DIV/0!</v>
      </c>
      <c r="G902" s="10">
        <f t="shared" si="42"/>
        <v>15.826164342924947</v>
      </c>
      <c r="H902" s="2">
        <f t="shared" si="43"/>
        <v>7</v>
      </c>
    </row>
    <row r="903" spans="1:8">
      <c r="A903" s="73">
        <v>21307</v>
      </c>
      <c r="B903" s="192" t="s">
        <v>743</v>
      </c>
      <c r="C903" s="10">
        <f>SUM(C904:C909)</f>
        <v>1771</v>
      </c>
      <c r="D903" s="10">
        <f>SUM(D904:D909)</f>
        <v>8529</v>
      </c>
      <c r="E903" s="10">
        <f>SUM(E904:E909)</f>
        <v>7334</v>
      </c>
      <c r="F903" s="10">
        <f t="shared" ref="F903:F966" si="44">E903/C903*100</f>
        <v>414.11631846414457</v>
      </c>
      <c r="G903" s="10">
        <f t="shared" ref="G903:G966" si="45">E903/D903*100</f>
        <v>85.988978778285855</v>
      </c>
      <c r="H903" s="2">
        <f t="shared" si="43"/>
        <v>5</v>
      </c>
    </row>
    <row r="904" spans="1:8">
      <c r="A904" s="8">
        <v>2130701</v>
      </c>
      <c r="B904" s="193" t="s">
        <v>744</v>
      </c>
      <c r="C904" s="9"/>
      <c r="D904" s="9">
        <v>400</v>
      </c>
      <c r="E904" s="9">
        <v>548</v>
      </c>
      <c r="F904" s="10" t="e">
        <f t="shared" si="44"/>
        <v>#DIV/0!</v>
      </c>
      <c r="G904" s="10">
        <f t="shared" si="45"/>
        <v>137</v>
      </c>
      <c r="H904" s="2">
        <f t="shared" si="43"/>
        <v>7</v>
      </c>
    </row>
    <row r="905" spans="1:8">
      <c r="A905" s="8">
        <v>2130704</v>
      </c>
      <c r="B905" s="193" t="s">
        <v>745</v>
      </c>
      <c r="C905" s="9"/>
      <c r="D905" s="9">
        <v>41</v>
      </c>
      <c r="E905" s="9">
        <v>0</v>
      </c>
      <c r="F905" s="10" t="e">
        <f t="shared" si="44"/>
        <v>#DIV/0!</v>
      </c>
      <c r="G905" s="10">
        <f t="shared" si="45"/>
        <v>0</v>
      </c>
      <c r="H905" s="2">
        <f t="shared" si="43"/>
        <v>7</v>
      </c>
    </row>
    <row r="906" spans="1:8">
      <c r="A906" s="8">
        <v>2130705</v>
      </c>
      <c r="B906" s="193" t="s">
        <v>746</v>
      </c>
      <c r="C906" s="9">
        <v>1771</v>
      </c>
      <c r="D906" s="9">
        <v>5428</v>
      </c>
      <c r="E906" s="9">
        <v>5872</v>
      </c>
      <c r="F906" s="10">
        <f t="shared" si="44"/>
        <v>331.56408808582722</v>
      </c>
      <c r="G906" s="10">
        <f t="shared" si="45"/>
        <v>108.1798084008843</v>
      </c>
      <c r="H906" s="2">
        <f t="shared" si="43"/>
        <v>7</v>
      </c>
    </row>
    <row r="907" spans="1:8">
      <c r="A907" s="8">
        <v>2130706</v>
      </c>
      <c r="B907" s="193" t="s">
        <v>747</v>
      </c>
      <c r="C907" s="9"/>
      <c r="D907" s="9">
        <v>1255</v>
      </c>
      <c r="E907" s="9">
        <v>0</v>
      </c>
      <c r="F907" s="10" t="e">
        <f t="shared" si="44"/>
        <v>#DIV/0!</v>
      </c>
      <c r="G907" s="10">
        <f t="shared" si="45"/>
        <v>0</v>
      </c>
      <c r="H907" s="2">
        <f t="shared" si="43"/>
        <v>7</v>
      </c>
    </row>
    <row r="908" spans="1:8">
      <c r="A908" s="8">
        <v>2130707</v>
      </c>
      <c r="B908" s="193" t="s">
        <v>748</v>
      </c>
      <c r="C908" s="9"/>
      <c r="D908" s="9">
        <v>0</v>
      </c>
      <c r="E908" s="9">
        <v>0</v>
      </c>
      <c r="F908" s="10" t="e">
        <f t="shared" si="44"/>
        <v>#DIV/0!</v>
      </c>
      <c r="G908" s="10" t="e">
        <f t="shared" si="45"/>
        <v>#DIV/0!</v>
      </c>
      <c r="H908" s="2">
        <f t="shared" si="43"/>
        <v>7</v>
      </c>
    </row>
    <row r="909" spans="1:8">
      <c r="A909" s="8">
        <v>2130799</v>
      </c>
      <c r="B909" s="193" t="s">
        <v>749</v>
      </c>
      <c r="C909" s="9"/>
      <c r="D909" s="9">
        <v>1405</v>
      </c>
      <c r="E909" s="9">
        <v>914</v>
      </c>
      <c r="F909" s="10" t="e">
        <f t="shared" si="44"/>
        <v>#DIV/0!</v>
      </c>
      <c r="G909" s="10">
        <f t="shared" si="45"/>
        <v>65.05338078291814</v>
      </c>
      <c r="H909" s="2">
        <f t="shared" si="43"/>
        <v>7</v>
      </c>
    </row>
    <row r="910" spans="1:8">
      <c r="A910" s="73">
        <v>21308</v>
      </c>
      <c r="B910" s="192" t="s">
        <v>750</v>
      </c>
      <c r="C910" s="10">
        <f>SUM(C911:C915)</f>
        <v>500</v>
      </c>
      <c r="D910" s="10">
        <f>SUM(D911:D915)</f>
        <v>3368</v>
      </c>
      <c r="E910" s="10">
        <f>SUM(E911:E915)</f>
        <v>2229</v>
      </c>
      <c r="F910" s="10" t="e">
        <f>SUM(F911:F915)</f>
        <v>#DIV/0!</v>
      </c>
      <c r="G910" s="10">
        <f t="shared" si="45"/>
        <v>66.181710213776725</v>
      </c>
      <c r="H910" s="2">
        <f t="shared" si="43"/>
        <v>5</v>
      </c>
    </row>
    <row r="911" spans="1:8">
      <c r="A911" s="8">
        <v>2130801</v>
      </c>
      <c r="B911" s="193" t="s">
        <v>751</v>
      </c>
      <c r="C911" s="9"/>
      <c r="D911" s="9">
        <v>0</v>
      </c>
      <c r="E911" s="9">
        <v>0</v>
      </c>
      <c r="F911" s="10" t="e">
        <f t="shared" si="44"/>
        <v>#DIV/0!</v>
      </c>
      <c r="G911" s="10" t="e">
        <f t="shared" si="45"/>
        <v>#DIV/0!</v>
      </c>
      <c r="H911" s="2">
        <f t="shared" si="43"/>
        <v>7</v>
      </c>
    </row>
    <row r="912" spans="1:8">
      <c r="A912" s="8">
        <v>2130803</v>
      </c>
      <c r="B912" s="193" t="s">
        <v>752</v>
      </c>
      <c r="C912" s="9">
        <v>500</v>
      </c>
      <c r="D912" s="9">
        <v>2830</v>
      </c>
      <c r="E912" s="9">
        <v>1705</v>
      </c>
      <c r="F912" s="10">
        <f t="shared" si="44"/>
        <v>341</v>
      </c>
      <c r="G912" s="10">
        <f t="shared" si="45"/>
        <v>60.247349823321549</v>
      </c>
      <c r="H912" s="2">
        <f t="shared" si="43"/>
        <v>7</v>
      </c>
    </row>
    <row r="913" spans="1:8">
      <c r="A913" s="8">
        <v>2130804</v>
      </c>
      <c r="B913" s="193" t="s">
        <v>753</v>
      </c>
      <c r="C913" s="9"/>
      <c r="D913" s="9">
        <v>470</v>
      </c>
      <c r="E913" s="9">
        <v>246</v>
      </c>
      <c r="F913" s="10" t="e">
        <f t="shared" si="44"/>
        <v>#DIV/0!</v>
      </c>
      <c r="G913" s="10">
        <f t="shared" si="45"/>
        <v>52.340425531914889</v>
      </c>
      <c r="H913" s="2">
        <f t="shared" si="43"/>
        <v>7</v>
      </c>
    </row>
    <row r="914" spans="1:8">
      <c r="A914" s="8">
        <v>2130805</v>
      </c>
      <c r="B914" s="193" t="s">
        <v>754</v>
      </c>
      <c r="C914" s="9"/>
      <c r="D914" s="9">
        <v>0</v>
      </c>
      <c r="E914" s="9">
        <v>0</v>
      </c>
      <c r="F914" s="10" t="e">
        <f t="shared" si="44"/>
        <v>#DIV/0!</v>
      </c>
      <c r="G914" s="10" t="e">
        <f t="shared" si="45"/>
        <v>#DIV/0!</v>
      </c>
      <c r="H914" s="2">
        <f t="shared" si="43"/>
        <v>7</v>
      </c>
    </row>
    <row r="915" spans="1:8">
      <c r="A915" s="8">
        <v>2130899</v>
      </c>
      <c r="B915" s="193" t="s">
        <v>755</v>
      </c>
      <c r="C915" s="9"/>
      <c r="D915" s="9">
        <v>68</v>
      </c>
      <c r="E915" s="9">
        <v>278</v>
      </c>
      <c r="F915" s="10" t="e">
        <f t="shared" si="44"/>
        <v>#DIV/0!</v>
      </c>
      <c r="G915" s="10">
        <f t="shared" si="45"/>
        <v>408.8235294117647</v>
      </c>
      <c r="H915" s="2">
        <f t="shared" si="43"/>
        <v>7</v>
      </c>
    </row>
    <row r="916" spans="1:8">
      <c r="A916" s="73">
        <v>21309</v>
      </c>
      <c r="B916" s="192" t="s">
        <v>756</v>
      </c>
      <c r="C916" s="10">
        <f>SUM(C917:C918)</f>
        <v>0</v>
      </c>
      <c r="D916" s="10">
        <f>SUM(D917:D918)</f>
        <v>0</v>
      </c>
      <c r="E916" s="10">
        <f>SUM(E917:E918)</f>
        <v>0</v>
      </c>
      <c r="F916" s="10" t="e">
        <f t="shared" si="44"/>
        <v>#DIV/0!</v>
      </c>
      <c r="G916" s="10" t="e">
        <f t="shared" si="45"/>
        <v>#DIV/0!</v>
      </c>
      <c r="H916" s="2">
        <f t="shared" si="43"/>
        <v>5</v>
      </c>
    </row>
    <row r="917" spans="1:8">
      <c r="A917" s="8">
        <v>2130901</v>
      </c>
      <c r="B917" s="193" t="s">
        <v>757</v>
      </c>
      <c r="C917" s="9"/>
      <c r="D917" s="9"/>
      <c r="E917" s="9">
        <v>0</v>
      </c>
      <c r="F917" s="10" t="e">
        <f t="shared" si="44"/>
        <v>#DIV/0!</v>
      </c>
      <c r="G917" s="10" t="e">
        <f t="shared" si="45"/>
        <v>#DIV/0!</v>
      </c>
      <c r="H917" s="2">
        <f t="shared" si="43"/>
        <v>7</v>
      </c>
    </row>
    <row r="918" spans="1:8">
      <c r="A918" s="8">
        <v>2130999</v>
      </c>
      <c r="B918" s="193" t="s">
        <v>758</v>
      </c>
      <c r="C918" s="9"/>
      <c r="D918" s="9"/>
      <c r="E918" s="9">
        <v>0</v>
      </c>
      <c r="F918" s="10" t="e">
        <f t="shared" si="44"/>
        <v>#DIV/0!</v>
      </c>
      <c r="G918" s="10" t="e">
        <f t="shared" si="45"/>
        <v>#DIV/0!</v>
      </c>
      <c r="H918" s="2">
        <f t="shared" si="43"/>
        <v>7</v>
      </c>
    </row>
    <row r="919" spans="1:8">
      <c r="A919" s="73">
        <v>21399</v>
      </c>
      <c r="B919" s="192" t="s">
        <v>759</v>
      </c>
      <c r="C919" s="10">
        <f>SUM(C920:C921)</f>
        <v>0</v>
      </c>
      <c r="D919" s="10">
        <f>SUM(D920:D921)</f>
        <v>6683</v>
      </c>
      <c r="E919" s="10">
        <f>SUM(E920:E921)</f>
        <v>5316</v>
      </c>
      <c r="F919" s="10" t="e">
        <f t="shared" si="44"/>
        <v>#DIV/0!</v>
      </c>
      <c r="G919" s="10">
        <f t="shared" si="45"/>
        <v>79.545114469549603</v>
      </c>
      <c r="H919" s="2">
        <f t="shared" si="43"/>
        <v>5</v>
      </c>
    </row>
    <row r="920" spans="1:8">
      <c r="A920" s="8">
        <v>2139901</v>
      </c>
      <c r="B920" s="193" t="s">
        <v>760</v>
      </c>
      <c r="C920" s="9"/>
      <c r="D920" s="9"/>
      <c r="E920" s="9">
        <v>0</v>
      </c>
      <c r="F920" s="10" t="e">
        <f t="shared" si="44"/>
        <v>#DIV/0!</v>
      </c>
      <c r="G920" s="10" t="e">
        <f t="shared" si="45"/>
        <v>#DIV/0!</v>
      </c>
      <c r="H920" s="2">
        <f t="shared" si="43"/>
        <v>7</v>
      </c>
    </row>
    <row r="921" spans="1:8">
      <c r="A921" s="8">
        <v>2139999</v>
      </c>
      <c r="B921" s="193" t="s">
        <v>761</v>
      </c>
      <c r="C921" s="9"/>
      <c r="D921" s="9">
        <v>6683</v>
      </c>
      <c r="E921" s="9">
        <v>5316</v>
      </c>
      <c r="F921" s="10" t="e">
        <f t="shared" si="44"/>
        <v>#DIV/0!</v>
      </c>
      <c r="G921" s="10">
        <f t="shared" si="45"/>
        <v>79.545114469549603</v>
      </c>
      <c r="H921" s="2">
        <f t="shared" si="43"/>
        <v>7</v>
      </c>
    </row>
    <row r="922" spans="1:8">
      <c r="A922" s="73">
        <v>214</v>
      </c>
      <c r="B922" s="192" t="s">
        <v>762</v>
      </c>
      <c r="C922" s="10">
        <f>C923+C945+C955+C965+C972+C977</f>
        <v>598</v>
      </c>
      <c r="D922" s="10">
        <f>D923+D945+D955+D965+D972+D977</f>
        <v>9002</v>
      </c>
      <c r="E922" s="10">
        <f>E923+E945+E955+E965+E972+E977</f>
        <v>4903</v>
      </c>
      <c r="F922" s="10">
        <f t="shared" si="44"/>
        <v>819.89966555183946</v>
      </c>
      <c r="G922" s="10">
        <f t="shared" si="45"/>
        <v>54.465674294601193</v>
      </c>
      <c r="H922" s="2">
        <f t="shared" si="43"/>
        <v>3</v>
      </c>
    </row>
    <row r="923" spans="1:8">
      <c r="A923" s="73">
        <v>21401</v>
      </c>
      <c r="B923" s="192" t="s">
        <v>763</v>
      </c>
      <c r="C923" s="10">
        <f>SUM(C924:C944)</f>
        <v>598</v>
      </c>
      <c r="D923" s="10">
        <f>SUM(D924:D944)</f>
        <v>4956</v>
      </c>
      <c r="E923" s="10">
        <f>SUM(E924:E944)</f>
        <v>1348</v>
      </c>
      <c r="F923" s="10">
        <f t="shared" si="44"/>
        <v>225.41806020066889</v>
      </c>
      <c r="G923" s="10">
        <f t="shared" si="45"/>
        <v>27.199354317998388</v>
      </c>
      <c r="H923" s="2">
        <f t="shared" si="43"/>
        <v>5</v>
      </c>
    </row>
    <row r="924" spans="1:8">
      <c r="A924" s="8">
        <v>2140101</v>
      </c>
      <c r="B924" s="193" t="s">
        <v>66</v>
      </c>
      <c r="C924" s="9">
        <v>323</v>
      </c>
      <c r="D924" s="9">
        <v>178</v>
      </c>
      <c r="E924" s="9">
        <v>289</v>
      </c>
      <c r="F924" s="10">
        <f t="shared" si="44"/>
        <v>89.473684210526315</v>
      </c>
      <c r="G924" s="10">
        <f t="shared" si="45"/>
        <v>162.35955056179776</v>
      </c>
      <c r="H924" s="2">
        <f t="shared" si="43"/>
        <v>7</v>
      </c>
    </row>
    <row r="925" spans="1:8">
      <c r="A925" s="8">
        <v>2140102</v>
      </c>
      <c r="B925" s="193" t="s">
        <v>67</v>
      </c>
      <c r="C925" s="9"/>
      <c r="D925" s="9">
        <v>0</v>
      </c>
      <c r="E925" s="9">
        <v>0</v>
      </c>
      <c r="F925" s="10" t="e">
        <f t="shared" si="44"/>
        <v>#DIV/0!</v>
      </c>
      <c r="G925" s="10" t="e">
        <f t="shared" si="45"/>
        <v>#DIV/0!</v>
      </c>
      <c r="H925" s="2">
        <f t="shared" si="43"/>
        <v>7</v>
      </c>
    </row>
    <row r="926" spans="1:8">
      <c r="A926" s="8">
        <v>2140103</v>
      </c>
      <c r="B926" s="193" t="s">
        <v>68</v>
      </c>
      <c r="C926" s="9"/>
      <c r="D926" s="9">
        <v>0</v>
      </c>
      <c r="E926" s="9">
        <v>0</v>
      </c>
      <c r="F926" s="10" t="e">
        <f t="shared" si="44"/>
        <v>#DIV/0!</v>
      </c>
      <c r="G926" s="10" t="e">
        <f t="shared" si="45"/>
        <v>#DIV/0!</v>
      </c>
      <c r="H926" s="2">
        <f t="shared" si="43"/>
        <v>7</v>
      </c>
    </row>
    <row r="927" spans="1:8">
      <c r="A927" s="8">
        <v>2140104</v>
      </c>
      <c r="B927" s="193" t="s">
        <v>764</v>
      </c>
      <c r="C927" s="9">
        <v>66</v>
      </c>
      <c r="D927" s="9">
        <v>1428</v>
      </c>
      <c r="E927" s="9">
        <v>92</v>
      </c>
      <c r="F927" s="10">
        <f t="shared" si="44"/>
        <v>139.39393939393941</v>
      </c>
      <c r="G927" s="10">
        <f t="shared" si="45"/>
        <v>6.4425770308123242</v>
      </c>
      <c r="H927" s="2">
        <f t="shared" si="43"/>
        <v>7</v>
      </c>
    </row>
    <row r="928" spans="1:8">
      <c r="A928" s="8">
        <v>2140106</v>
      </c>
      <c r="B928" s="193" t="s">
        <v>765</v>
      </c>
      <c r="C928" s="9">
        <v>179</v>
      </c>
      <c r="D928" s="9">
        <v>3320</v>
      </c>
      <c r="E928" s="9">
        <v>967</v>
      </c>
      <c r="F928" s="10">
        <f t="shared" si="44"/>
        <v>540.2234636871508</v>
      </c>
      <c r="G928" s="10">
        <f t="shared" si="45"/>
        <v>29.126506024096386</v>
      </c>
      <c r="H928" s="2">
        <f t="shared" si="43"/>
        <v>7</v>
      </c>
    </row>
    <row r="929" spans="1:8">
      <c r="A929" s="8">
        <v>2140109</v>
      </c>
      <c r="B929" s="193" t="s">
        <v>766</v>
      </c>
      <c r="C929" s="9">
        <v>30</v>
      </c>
      <c r="D929" s="9">
        <v>30</v>
      </c>
      <c r="E929" s="9">
        <v>0</v>
      </c>
      <c r="F929" s="10">
        <f t="shared" si="44"/>
        <v>0</v>
      </c>
      <c r="G929" s="10">
        <f t="shared" si="45"/>
        <v>0</v>
      </c>
      <c r="H929" s="2">
        <f t="shared" si="43"/>
        <v>7</v>
      </c>
    </row>
    <row r="930" spans="1:8">
      <c r="A930" s="8">
        <v>2140110</v>
      </c>
      <c r="B930" s="193" t="s">
        <v>767</v>
      </c>
      <c r="C930" s="9"/>
      <c r="D930" s="9">
        <v>0</v>
      </c>
      <c r="E930" s="9">
        <v>0</v>
      </c>
      <c r="F930" s="10" t="e">
        <f t="shared" si="44"/>
        <v>#DIV/0!</v>
      </c>
      <c r="G930" s="10" t="e">
        <f t="shared" si="45"/>
        <v>#DIV/0!</v>
      </c>
      <c r="H930" s="2">
        <f t="shared" si="43"/>
        <v>7</v>
      </c>
    </row>
    <row r="931" spans="1:8">
      <c r="A931" s="8">
        <v>2140111</v>
      </c>
      <c r="B931" s="193" t="s">
        <v>768</v>
      </c>
      <c r="C931" s="9"/>
      <c r="D931" s="9">
        <v>0</v>
      </c>
      <c r="E931" s="9">
        <v>0</v>
      </c>
      <c r="F931" s="10" t="e">
        <f t="shared" si="44"/>
        <v>#DIV/0!</v>
      </c>
      <c r="G931" s="10" t="e">
        <f t="shared" si="45"/>
        <v>#DIV/0!</v>
      </c>
      <c r="H931" s="2">
        <f t="shared" si="43"/>
        <v>7</v>
      </c>
    </row>
    <row r="932" spans="1:8">
      <c r="A932" s="8">
        <v>2140112</v>
      </c>
      <c r="B932" s="193" t="s">
        <v>769</v>
      </c>
      <c r="C932" s="9"/>
      <c r="D932" s="9"/>
      <c r="E932" s="9">
        <v>0</v>
      </c>
      <c r="F932" s="10" t="e">
        <f t="shared" si="44"/>
        <v>#DIV/0!</v>
      </c>
      <c r="G932" s="10" t="e">
        <f t="shared" si="45"/>
        <v>#DIV/0!</v>
      </c>
      <c r="H932" s="2">
        <f t="shared" si="43"/>
        <v>7</v>
      </c>
    </row>
    <row r="933" spans="1:8">
      <c r="A933" s="8">
        <v>2140114</v>
      </c>
      <c r="B933" s="193" t="s">
        <v>770</v>
      </c>
      <c r="C933" s="9"/>
      <c r="D933" s="9"/>
      <c r="E933" s="9">
        <v>0</v>
      </c>
      <c r="F933" s="10" t="e">
        <f t="shared" si="44"/>
        <v>#DIV/0!</v>
      </c>
      <c r="G933" s="10" t="e">
        <f t="shared" si="45"/>
        <v>#DIV/0!</v>
      </c>
      <c r="H933" s="2">
        <f t="shared" si="43"/>
        <v>7</v>
      </c>
    </row>
    <row r="934" spans="1:8">
      <c r="A934" s="8">
        <v>2140122</v>
      </c>
      <c r="B934" s="193" t="s">
        <v>771</v>
      </c>
      <c r="C934" s="9"/>
      <c r="D934" s="9"/>
      <c r="E934" s="9">
        <v>0</v>
      </c>
      <c r="F934" s="10" t="e">
        <f t="shared" si="44"/>
        <v>#DIV/0!</v>
      </c>
      <c r="G934" s="10" t="e">
        <f t="shared" si="45"/>
        <v>#DIV/0!</v>
      </c>
      <c r="H934" s="2">
        <f t="shared" ref="H934:H997" si="46">LEN(A934)</f>
        <v>7</v>
      </c>
    </row>
    <row r="935" spans="1:8">
      <c r="A935" s="8">
        <v>2140123</v>
      </c>
      <c r="B935" s="193" t="s">
        <v>772</v>
      </c>
      <c r="C935" s="9"/>
      <c r="D935" s="9"/>
      <c r="E935" s="9">
        <v>0</v>
      </c>
      <c r="F935" s="10" t="e">
        <f t="shared" si="44"/>
        <v>#DIV/0!</v>
      </c>
      <c r="G935" s="10" t="e">
        <f t="shared" si="45"/>
        <v>#DIV/0!</v>
      </c>
      <c r="H935" s="2">
        <f t="shared" si="46"/>
        <v>7</v>
      </c>
    </row>
    <row r="936" spans="1:8">
      <c r="A936" s="8">
        <v>2140127</v>
      </c>
      <c r="B936" s="193" t="s">
        <v>773</v>
      </c>
      <c r="C936" s="9"/>
      <c r="D936" s="9"/>
      <c r="E936" s="9">
        <v>0</v>
      </c>
      <c r="F936" s="10" t="e">
        <f t="shared" si="44"/>
        <v>#DIV/0!</v>
      </c>
      <c r="G936" s="10" t="e">
        <f t="shared" si="45"/>
        <v>#DIV/0!</v>
      </c>
      <c r="H936" s="2">
        <f t="shared" si="46"/>
        <v>7</v>
      </c>
    </row>
    <row r="937" spans="1:8">
      <c r="A937" s="8">
        <v>2140128</v>
      </c>
      <c r="B937" s="193" t="s">
        <v>774</v>
      </c>
      <c r="C937" s="9"/>
      <c r="D937" s="9"/>
      <c r="E937" s="9">
        <v>0</v>
      </c>
      <c r="F937" s="10" t="e">
        <f t="shared" si="44"/>
        <v>#DIV/0!</v>
      </c>
      <c r="G937" s="10" t="e">
        <f t="shared" si="45"/>
        <v>#DIV/0!</v>
      </c>
      <c r="H937" s="2">
        <f t="shared" si="46"/>
        <v>7</v>
      </c>
    </row>
    <row r="938" spans="1:8">
      <c r="A938" s="8">
        <v>2140129</v>
      </c>
      <c r="B938" s="193" t="s">
        <v>775</v>
      </c>
      <c r="C938" s="9"/>
      <c r="D938" s="9"/>
      <c r="E938" s="9">
        <v>0</v>
      </c>
      <c r="F938" s="10" t="e">
        <f t="shared" si="44"/>
        <v>#DIV/0!</v>
      </c>
      <c r="G938" s="10" t="e">
        <f t="shared" si="45"/>
        <v>#DIV/0!</v>
      </c>
      <c r="H938" s="2">
        <f t="shared" si="46"/>
        <v>7</v>
      </c>
    </row>
    <row r="939" spans="1:8">
      <c r="A939" s="8">
        <v>2140130</v>
      </c>
      <c r="B939" s="193" t="s">
        <v>776</v>
      </c>
      <c r="C939" s="9"/>
      <c r="D939" s="9"/>
      <c r="E939" s="9">
        <v>0</v>
      </c>
      <c r="F939" s="10" t="e">
        <f t="shared" si="44"/>
        <v>#DIV/0!</v>
      </c>
      <c r="G939" s="10" t="e">
        <f t="shared" si="45"/>
        <v>#DIV/0!</v>
      </c>
      <c r="H939" s="2">
        <f t="shared" si="46"/>
        <v>7</v>
      </c>
    </row>
    <row r="940" spans="1:8">
      <c r="A940" s="8">
        <v>2140131</v>
      </c>
      <c r="B940" s="193" t="s">
        <v>777</v>
      </c>
      <c r="C940" s="9"/>
      <c r="D940" s="9"/>
      <c r="E940" s="9">
        <v>0</v>
      </c>
      <c r="F940" s="10" t="e">
        <f t="shared" si="44"/>
        <v>#DIV/0!</v>
      </c>
      <c r="G940" s="10" t="e">
        <f t="shared" si="45"/>
        <v>#DIV/0!</v>
      </c>
      <c r="H940" s="2">
        <f t="shared" si="46"/>
        <v>7</v>
      </c>
    </row>
    <row r="941" spans="1:8">
      <c r="A941" s="8">
        <v>2140133</v>
      </c>
      <c r="B941" s="193" t="s">
        <v>778</v>
      </c>
      <c r="C941" s="9"/>
      <c r="D941" s="9"/>
      <c r="E941" s="9">
        <v>0</v>
      </c>
      <c r="F941" s="10" t="e">
        <f t="shared" si="44"/>
        <v>#DIV/0!</v>
      </c>
      <c r="G941" s="10" t="e">
        <f t="shared" si="45"/>
        <v>#DIV/0!</v>
      </c>
      <c r="H941" s="2">
        <f t="shared" si="46"/>
        <v>7</v>
      </c>
    </row>
    <row r="942" spans="1:8">
      <c r="A942" s="8">
        <v>2140136</v>
      </c>
      <c r="B942" s="193" t="s">
        <v>779</v>
      </c>
      <c r="C942" s="9"/>
      <c r="D942" s="9"/>
      <c r="E942" s="9">
        <v>0</v>
      </c>
      <c r="F942" s="10" t="e">
        <f t="shared" si="44"/>
        <v>#DIV/0!</v>
      </c>
      <c r="G942" s="10" t="e">
        <f t="shared" si="45"/>
        <v>#DIV/0!</v>
      </c>
      <c r="H942" s="2">
        <f t="shared" si="46"/>
        <v>7</v>
      </c>
    </row>
    <row r="943" spans="1:8">
      <c r="A943" s="8">
        <v>2140138</v>
      </c>
      <c r="B943" s="193" t="s">
        <v>780</v>
      </c>
      <c r="C943" s="9"/>
      <c r="D943" s="9"/>
      <c r="E943" s="9">
        <v>0</v>
      </c>
      <c r="F943" s="10" t="e">
        <f t="shared" si="44"/>
        <v>#DIV/0!</v>
      </c>
      <c r="G943" s="10" t="e">
        <f t="shared" si="45"/>
        <v>#DIV/0!</v>
      </c>
      <c r="H943" s="2">
        <f t="shared" si="46"/>
        <v>7</v>
      </c>
    </row>
    <row r="944" spans="1:8">
      <c r="A944" s="8">
        <v>2140199</v>
      </c>
      <c r="B944" s="193" t="s">
        <v>781</v>
      </c>
      <c r="C944" s="9"/>
      <c r="D944" s="9"/>
      <c r="E944" s="9">
        <v>0</v>
      </c>
      <c r="F944" s="10" t="e">
        <f t="shared" si="44"/>
        <v>#DIV/0!</v>
      </c>
      <c r="G944" s="10" t="e">
        <f t="shared" si="45"/>
        <v>#DIV/0!</v>
      </c>
      <c r="H944" s="2">
        <f t="shared" si="46"/>
        <v>7</v>
      </c>
    </row>
    <row r="945" spans="1:8">
      <c r="A945" s="73">
        <v>21402</v>
      </c>
      <c r="B945" s="192" t="s">
        <v>782</v>
      </c>
      <c r="C945" s="10">
        <f>SUM(C946:C954)</f>
        <v>0</v>
      </c>
      <c r="D945" s="10">
        <f>SUM(D946:D954)</f>
        <v>0</v>
      </c>
      <c r="E945" s="10">
        <f>SUM(E946:E954)</f>
        <v>0</v>
      </c>
      <c r="F945" s="10" t="e">
        <f t="shared" si="44"/>
        <v>#DIV/0!</v>
      </c>
      <c r="G945" s="10" t="e">
        <f t="shared" si="45"/>
        <v>#DIV/0!</v>
      </c>
      <c r="H945" s="2">
        <f t="shared" si="46"/>
        <v>5</v>
      </c>
    </row>
    <row r="946" spans="1:8">
      <c r="A946" s="8">
        <v>2140201</v>
      </c>
      <c r="B946" s="193" t="s">
        <v>66</v>
      </c>
      <c r="C946" s="9"/>
      <c r="D946" s="9"/>
      <c r="E946" s="9">
        <v>0</v>
      </c>
      <c r="F946" s="10" t="e">
        <f t="shared" si="44"/>
        <v>#DIV/0!</v>
      </c>
      <c r="G946" s="10" t="e">
        <f t="shared" si="45"/>
        <v>#DIV/0!</v>
      </c>
      <c r="H946" s="2">
        <f t="shared" si="46"/>
        <v>7</v>
      </c>
    </row>
    <row r="947" spans="1:8">
      <c r="A947" s="8">
        <v>2140202</v>
      </c>
      <c r="B947" s="193" t="s">
        <v>67</v>
      </c>
      <c r="C947" s="9"/>
      <c r="D947" s="9"/>
      <c r="E947" s="9">
        <v>0</v>
      </c>
      <c r="F947" s="10" t="e">
        <f t="shared" si="44"/>
        <v>#DIV/0!</v>
      </c>
      <c r="G947" s="10" t="e">
        <f t="shared" si="45"/>
        <v>#DIV/0!</v>
      </c>
      <c r="H947" s="2">
        <f t="shared" si="46"/>
        <v>7</v>
      </c>
    </row>
    <row r="948" spans="1:8">
      <c r="A948" s="8">
        <v>2140203</v>
      </c>
      <c r="B948" s="193" t="s">
        <v>68</v>
      </c>
      <c r="C948" s="9"/>
      <c r="D948" s="9"/>
      <c r="E948" s="9">
        <v>0</v>
      </c>
      <c r="F948" s="10" t="e">
        <f t="shared" si="44"/>
        <v>#DIV/0!</v>
      </c>
      <c r="G948" s="10" t="e">
        <f t="shared" si="45"/>
        <v>#DIV/0!</v>
      </c>
      <c r="H948" s="2">
        <f t="shared" si="46"/>
        <v>7</v>
      </c>
    </row>
    <row r="949" spans="1:8">
      <c r="A949" s="8">
        <v>2140204</v>
      </c>
      <c r="B949" s="193" t="s">
        <v>783</v>
      </c>
      <c r="C949" s="9"/>
      <c r="D949" s="9"/>
      <c r="E949" s="9">
        <v>0</v>
      </c>
      <c r="F949" s="10" t="e">
        <f t="shared" si="44"/>
        <v>#DIV/0!</v>
      </c>
      <c r="G949" s="10" t="e">
        <f t="shared" si="45"/>
        <v>#DIV/0!</v>
      </c>
      <c r="H949" s="2">
        <f t="shared" si="46"/>
        <v>7</v>
      </c>
    </row>
    <row r="950" spans="1:8">
      <c r="A950" s="8">
        <v>2140205</v>
      </c>
      <c r="B950" s="193" t="s">
        <v>784</v>
      </c>
      <c r="C950" s="9"/>
      <c r="D950" s="9"/>
      <c r="E950" s="9">
        <v>0</v>
      </c>
      <c r="F950" s="10" t="e">
        <f t="shared" si="44"/>
        <v>#DIV/0!</v>
      </c>
      <c r="G950" s="10" t="e">
        <f t="shared" si="45"/>
        <v>#DIV/0!</v>
      </c>
      <c r="H950" s="2">
        <f t="shared" si="46"/>
        <v>7</v>
      </c>
    </row>
    <row r="951" spans="1:8">
      <c r="A951" s="8">
        <v>2140206</v>
      </c>
      <c r="B951" s="193" t="s">
        <v>785</v>
      </c>
      <c r="C951" s="9"/>
      <c r="D951" s="9"/>
      <c r="E951" s="9">
        <v>0</v>
      </c>
      <c r="F951" s="10" t="e">
        <f t="shared" si="44"/>
        <v>#DIV/0!</v>
      </c>
      <c r="G951" s="10" t="e">
        <f t="shared" si="45"/>
        <v>#DIV/0!</v>
      </c>
      <c r="H951" s="2">
        <f t="shared" si="46"/>
        <v>7</v>
      </c>
    </row>
    <row r="952" spans="1:8">
      <c r="A952" s="8">
        <v>2140207</v>
      </c>
      <c r="B952" s="193" t="s">
        <v>786</v>
      </c>
      <c r="C952" s="9"/>
      <c r="D952" s="9"/>
      <c r="E952" s="9">
        <v>0</v>
      </c>
      <c r="F952" s="10" t="e">
        <f t="shared" si="44"/>
        <v>#DIV/0!</v>
      </c>
      <c r="G952" s="10" t="e">
        <f t="shared" si="45"/>
        <v>#DIV/0!</v>
      </c>
      <c r="H952" s="2">
        <f t="shared" si="46"/>
        <v>7</v>
      </c>
    </row>
    <row r="953" spans="1:8">
      <c r="A953" s="8">
        <v>2140208</v>
      </c>
      <c r="B953" s="193" t="s">
        <v>787</v>
      </c>
      <c r="C953" s="9"/>
      <c r="D953" s="9"/>
      <c r="E953" s="9">
        <v>0</v>
      </c>
      <c r="F953" s="10" t="e">
        <f t="shared" si="44"/>
        <v>#DIV/0!</v>
      </c>
      <c r="G953" s="10" t="e">
        <f t="shared" si="45"/>
        <v>#DIV/0!</v>
      </c>
      <c r="H953" s="2">
        <f t="shared" si="46"/>
        <v>7</v>
      </c>
    </row>
    <row r="954" spans="1:8">
      <c r="A954" s="8">
        <v>2140299</v>
      </c>
      <c r="B954" s="193" t="s">
        <v>788</v>
      </c>
      <c r="C954" s="9"/>
      <c r="D954" s="9"/>
      <c r="E954" s="9">
        <v>0</v>
      </c>
      <c r="F954" s="10" t="e">
        <f t="shared" si="44"/>
        <v>#DIV/0!</v>
      </c>
      <c r="G954" s="10" t="e">
        <f t="shared" si="45"/>
        <v>#DIV/0!</v>
      </c>
      <c r="H954" s="2">
        <f t="shared" si="46"/>
        <v>7</v>
      </c>
    </row>
    <row r="955" spans="1:8">
      <c r="A955" s="73">
        <v>21403</v>
      </c>
      <c r="B955" s="192" t="s">
        <v>789</v>
      </c>
      <c r="C955" s="10">
        <f>SUM(C956:C964)</f>
        <v>0</v>
      </c>
      <c r="D955" s="10">
        <f>SUM(D956:D964)</f>
        <v>0</v>
      </c>
      <c r="E955" s="10">
        <f>SUM(E956:E964)</f>
        <v>0</v>
      </c>
      <c r="F955" s="10" t="e">
        <f t="shared" si="44"/>
        <v>#DIV/0!</v>
      </c>
      <c r="G955" s="10" t="e">
        <f t="shared" si="45"/>
        <v>#DIV/0!</v>
      </c>
      <c r="H955" s="2">
        <f t="shared" si="46"/>
        <v>5</v>
      </c>
    </row>
    <row r="956" spans="1:8">
      <c r="A956" s="8">
        <v>2140301</v>
      </c>
      <c r="B956" s="193" t="s">
        <v>66</v>
      </c>
      <c r="C956" s="9"/>
      <c r="D956" s="9"/>
      <c r="E956" s="9">
        <v>0</v>
      </c>
      <c r="F956" s="10" t="e">
        <f t="shared" si="44"/>
        <v>#DIV/0!</v>
      </c>
      <c r="G956" s="10" t="e">
        <f t="shared" si="45"/>
        <v>#DIV/0!</v>
      </c>
      <c r="H956" s="2">
        <f t="shared" si="46"/>
        <v>7</v>
      </c>
    </row>
    <row r="957" spans="1:8">
      <c r="A957" s="8">
        <v>2140302</v>
      </c>
      <c r="B957" s="193" t="s">
        <v>67</v>
      </c>
      <c r="C957" s="9"/>
      <c r="D957" s="9"/>
      <c r="E957" s="9">
        <v>0</v>
      </c>
      <c r="F957" s="10" t="e">
        <f t="shared" si="44"/>
        <v>#DIV/0!</v>
      </c>
      <c r="G957" s="10" t="e">
        <f t="shared" si="45"/>
        <v>#DIV/0!</v>
      </c>
      <c r="H957" s="2">
        <f t="shared" si="46"/>
        <v>7</v>
      </c>
    </row>
    <row r="958" spans="1:8">
      <c r="A958" s="8">
        <v>2140303</v>
      </c>
      <c r="B958" s="193" t="s">
        <v>68</v>
      </c>
      <c r="C958" s="9"/>
      <c r="D958" s="9"/>
      <c r="E958" s="9">
        <v>0</v>
      </c>
      <c r="F958" s="10" t="e">
        <f t="shared" si="44"/>
        <v>#DIV/0!</v>
      </c>
      <c r="G958" s="10" t="e">
        <f t="shared" si="45"/>
        <v>#DIV/0!</v>
      </c>
      <c r="H958" s="2">
        <f t="shared" si="46"/>
        <v>7</v>
      </c>
    </row>
    <row r="959" spans="1:8">
      <c r="A959" s="8">
        <v>2140304</v>
      </c>
      <c r="B959" s="193" t="s">
        <v>790</v>
      </c>
      <c r="C959" s="9"/>
      <c r="D959" s="9"/>
      <c r="E959" s="9">
        <v>0</v>
      </c>
      <c r="F959" s="10" t="e">
        <f t="shared" si="44"/>
        <v>#DIV/0!</v>
      </c>
      <c r="G959" s="10" t="e">
        <f t="shared" si="45"/>
        <v>#DIV/0!</v>
      </c>
      <c r="H959" s="2">
        <f t="shared" si="46"/>
        <v>7</v>
      </c>
    </row>
    <row r="960" spans="1:8">
      <c r="A960" s="8">
        <v>2140305</v>
      </c>
      <c r="B960" s="193" t="s">
        <v>791</v>
      </c>
      <c r="C960" s="9"/>
      <c r="D960" s="9"/>
      <c r="E960" s="9">
        <v>0</v>
      </c>
      <c r="F960" s="10" t="e">
        <f t="shared" si="44"/>
        <v>#DIV/0!</v>
      </c>
      <c r="G960" s="10" t="e">
        <f t="shared" si="45"/>
        <v>#DIV/0!</v>
      </c>
      <c r="H960" s="2">
        <f t="shared" si="46"/>
        <v>7</v>
      </c>
    </row>
    <row r="961" spans="1:8">
      <c r="A961" s="8">
        <v>2140306</v>
      </c>
      <c r="B961" s="193" t="s">
        <v>792</v>
      </c>
      <c r="C961" s="9"/>
      <c r="D961" s="9"/>
      <c r="E961" s="9">
        <v>0</v>
      </c>
      <c r="F961" s="10" t="e">
        <f t="shared" si="44"/>
        <v>#DIV/0!</v>
      </c>
      <c r="G961" s="10" t="e">
        <f t="shared" si="45"/>
        <v>#DIV/0!</v>
      </c>
      <c r="H961" s="2">
        <f t="shared" si="46"/>
        <v>7</v>
      </c>
    </row>
    <row r="962" spans="1:8">
      <c r="A962" s="8">
        <v>2140307</v>
      </c>
      <c r="B962" s="193" t="s">
        <v>793</v>
      </c>
      <c r="C962" s="9"/>
      <c r="D962" s="9"/>
      <c r="E962" s="9">
        <v>0</v>
      </c>
      <c r="F962" s="10" t="e">
        <f t="shared" si="44"/>
        <v>#DIV/0!</v>
      </c>
      <c r="G962" s="10" t="e">
        <f t="shared" si="45"/>
        <v>#DIV/0!</v>
      </c>
      <c r="H962" s="2">
        <f t="shared" si="46"/>
        <v>7</v>
      </c>
    </row>
    <row r="963" spans="1:8">
      <c r="A963" s="8">
        <v>2140308</v>
      </c>
      <c r="B963" s="193" t="s">
        <v>794</v>
      </c>
      <c r="C963" s="9"/>
      <c r="D963" s="9"/>
      <c r="E963" s="9">
        <v>0</v>
      </c>
      <c r="F963" s="10" t="e">
        <f t="shared" si="44"/>
        <v>#DIV/0!</v>
      </c>
      <c r="G963" s="10" t="e">
        <f t="shared" si="45"/>
        <v>#DIV/0!</v>
      </c>
      <c r="H963" s="2">
        <f t="shared" si="46"/>
        <v>7</v>
      </c>
    </row>
    <row r="964" spans="1:8">
      <c r="A964" s="8">
        <v>2140399</v>
      </c>
      <c r="B964" s="193" t="s">
        <v>795</v>
      </c>
      <c r="C964" s="9"/>
      <c r="D964" s="9"/>
      <c r="E964" s="9">
        <v>0</v>
      </c>
      <c r="F964" s="10" t="e">
        <f t="shared" si="44"/>
        <v>#DIV/0!</v>
      </c>
      <c r="G964" s="10" t="e">
        <f t="shared" si="45"/>
        <v>#DIV/0!</v>
      </c>
      <c r="H964" s="2">
        <f t="shared" si="46"/>
        <v>7</v>
      </c>
    </row>
    <row r="965" spans="1:8">
      <c r="A965" s="73">
        <v>21405</v>
      </c>
      <c r="B965" s="192" t="s">
        <v>796</v>
      </c>
      <c r="C965" s="10">
        <f>SUM(C966:C971)</f>
        <v>0</v>
      </c>
      <c r="D965" s="10">
        <f>SUM(D966:D971)</f>
        <v>0</v>
      </c>
      <c r="E965" s="10">
        <f>SUM(E966:E971)</f>
        <v>0</v>
      </c>
      <c r="F965" s="10" t="e">
        <f t="shared" si="44"/>
        <v>#DIV/0!</v>
      </c>
      <c r="G965" s="10" t="e">
        <f t="shared" si="45"/>
        <v>#DIV/0!</v>
      </c>
      <c r="H965" s="2">
        <f t="shared" si="46"/>
        <v>5</v>
      </c>
    </row>
    <row r="966" spans="1:8">
      <c r="A966" s="8">
        <v>2140501</v>
      </c>
      <c r="B966" s="193" t="s">
        <v>66</v>
      </c>
      <c r="C966" s="9"/>
      <c r="D966" s="9"/>
      <c r="E966" s="9">
        <v>0</v>
      </c>
      <c r="F966" s="10" t="e">
        <f t="shared" si="44"/>
        <v>#DIV/0!</v>
      </c>
      <c r="G966" s="10" t="e">
        <f t="shared" si="45"/>
        <v>#DIV/0!</v>
      </c>
      <c r="H966" s="2">
        <f t="shared" si="46"/>
        <v>7</v>
      </c>
    </row>
    <row r="967" spans="1:8">
      <c r="A967" s="8">
        <v>2140502</v>
      </c>
      <c r="B967" s="193" t="s">
        <v>67</v>
      </c>
      <c r="C967" s="9"/>
      <c r="D967" s="9"/>
      <c r="E967" s="9">
        <v>0</v>
      </c>
      <c r="F967" s="10" t="e">
        <f t="shared" ref="F967:F1030" si="47">E967/C967*100</f>
        <v>#DIV/0!</v>
      </c>
      <c r="G967" s="10" t="e">
        <f t="shared" ref="G967:G1030" si="48">E967/D967*100</f>
        <v>#DIV/0!</v>
      </c>
      <c r="H967" s="2">
        <f t="shared" si="46"/>
        <v>7</v>
      </c>
    </row>
    <row r="968" spans="1:8">
      <c r="A968" s="8">
        <v>2140503</v>
      </c>
      <c r="B968" s="193" t="s">
        <v>68</v>
      </c>
      <c r="C968" s="9"/>
      <c r="D968" s="9"/>
      <c r="E968" s="9">
        <v>0</v>
      </c>
      <c r="F968" s="10" t="e">
        <f t="shared" si="47"/>
        <v>#DIV/0!</v>
      </c>
      <c r="G968" s="10" t="e">
        <f t="shared" si="48"/>
        <v>#DIV/0!</v>
      </c>
      <c r="H968" s="2">
        <f t="shared" si="46"/>
        <v>7</v>
      </c>
    </row>
    <row r="969" spans="1:8">
      <c r="A969" s="8">
        <v>2140504</v>
      </c>
      <c r="B969" s="193" t="s">
        <v>787</v>
      </c>
      <c r="C969" s="9"/>
      <c r="D969" s="9"/>
      <c r="E969" s="9">
        <v>0</v>
      </c>
      <c r="F969" s="10" t="e">
        <f t="shared" si="47"/>
        <v>#DIV/0!</v>
      </c>
      <c r="G969" s="10" t="e">
        <f t="shared" si="48"/>
        <v>#DIV/0!</v>
      </c>
      <c r="H969" s="2">
        <f t="shared" si="46"/>
        <v>7</v>
      </c>
    </row>
    <row r="970" spans="1:8">
      <c r="A970" s="8">
        <v>2140505</v>
      </c>
      <c r="B970" s="193" t="s">
        <v>797</v>
      </c>
      <c r="C970" s="9"/>
      <c r="D970" s="9"/>
      <c r="E970" s="9">
        <v>0</v>
      </c>
      <c r="F970" s="10" t="e">
        <f t="shared" si="47"/>
        <v>#DIV/0!</v>
      </c>
      <c r="G970" s="10" t="e">
        <f t="shared" si="48"/>
        <v>#DIV/0!</v>
      </c>
      <c r="H970" s="2">
        <f t="shared" si="46"/>
        <v>7</v>
      </c>
    </row>
    <row r="971" spans="1:8">
      <c r="A971" s="8">
        <v>2140599</v>
      </c>
      <c r="B971" s="193" t="s">
        <v>798</v>
      </c>
      <c r="C971" s="9"/>
      <c r="D971" s="9"/>
      <c r="E971" s="9">
        <v>0</v>
      </c>
      <c r="F971" s="10" t="e">
        <f t="shared" si="47"/>
        <v>#DIV/0!</v>
      </c>
      <c r="G971" s="10" t="e">
        <f t="shared" si="48"/>
        <v>#DIV/0!</v>
      </c>
      <c r="H971" s="2">
        <f t="shared" si="46"/>
        <v>7</v>
      </c>
    </row>
    <row r="972" spans="1:8">
      <c r="A972" s="73">
        <v>21406</v>
      </c>
      <c r="B972" s="192" t="s">
        <v>799</v>
      </c>
      <c r="C972" s="10">
        <f>SUM(C973:C976)</f>
        <v>0</v>
      </c>
      <c r="D972" s="10">
        <f>SUM(D973:D976)</f>
        <v>3529</v>
      </c>
      <c r="E972" s="10">
        <f>SUM(E973:E976)</f>
        <v>1770</v>
      </c>
      <c r="F972" s="10" t="e">
        <f t="shared" si="47"/>
        <v>#DIV/0!</v>
      </c>
      <c r="G972" s="10">
        <f t="shared" si="48"/>
        <v>50.155851516010195</v>
      </c>
      <c r="H972" s="2">
        <f t="shared" si="46"/>
        <v>5</v>
      </c>
    </row>
    <row r="973" spans="1:8">
      <c r="A973" s="8">
        <v>2140601</v>
      </c>
      <c r="B973" s="193" t="s">
        <v>800</v>
      </c>
      <c r="C973" s="9"/>
      <c r="D973" s="9">
        <v>3517</v>
      </c>
      <c r="E973" s="9">
        <v>1770</v>
      </c>
      <c r="F973" s="10" t="e">
        <f t="shared" si="47"/>
        <v>#DIV/0!</v>
      </c>
      <c r="G973" s="10">
        <f t="shared" si="48"/>
        <v>50.326983224338932</v>
      </c>
      <c r="H973" s="2">
        <f t="shared" si="46"/>
        <v>7</v>
      </c>
    </row>
    <row r="974" spans="1:8">
      <c r="A974" s="8">
        <v>2140602</v>
      </c>
      <c r="B974" s="193" t="s">
        <v>801</v>
      </c>
      <c r="C974" s="9"/>
      <c r="D974" s="9"/>
      <c r="E974" s="9">
        <v>0</v>
      </c>
      <c r="F974" s="10" t="e">
        <f t="shared" si="47"/>
        <v>#DIV/0!</v>
      </c>
      <c r="G974" s="10" t="e">
        <f t="shared" si="48"/>
        <v>#DIV/0!</v>
      </c>
      <c r="H974" s="2">
        <f t="shared" si="46"/>
        <v>7</v>
      </c>
    </row>
    <row r="975" spans="1:8">
      <c r="A975" s="8">
        <v>2140603</v>
      </c>
      <c r="B975" s="193" t="s">
        <v>802</v>
      </c>
      <c r="C975" s="9"/>
      <c r="D975" s="9"/>
      <c r="E975" s="9">
        <v>0</v>
      </c>
      <c r="F975" s="10" t="e">
        <f t="shared" si="47"/>
        <v>#DIV/0!</v>
      </c>
      <c r="G975" s="10" t="e">
        <f t="shared" si="48"/>
        <v>#DIV/0!</v>
      </c>
      <c r="H975" s="2">
        <f t="shared" si="46"/>
        <v>7</v>
      </c>
    </row>
    <row r="976" spans="1:8">
      <c r="A976" s="8">
        <v>2140699</v>
      </c>
      <c r="B976" s="193" t="s">
        <v>803</v>
      </c>
      <c r="C976" s="9"/>
      <c r="D976" s="9">
        <v>12</v>
      </c>
      <c r="E976" s="9">
        <v>0</v>
      </c>
      <c r="F976" s="10" t="e">
        <f t="shared" si="47"/>
        <v>#DIV/0!</v>
      </c>
      <c r="G976" s="10">
        <f t="shared" si="48"/>
        <v>0</v>
      </c>
      <c r="H976" s="2">
        <f t="shared" si="46"/>
        <v>7</v>
      </c>
    </row>
    <row r="977" spans="1:8">
      <c r="A977" s="73">
        <v>21499</v>
      </c>
      <c r="B977" s="192" t="s">
        <v>804</v>
      </c>
      <c r="C977" s="10">
        <f>SUM(C978:C979)</f>
        <v>0</v>
      </c>
      <c r="D977" s="10">
        <f>SUM(D978:D979)</f>
        <v>517</v>
      </c>
      <c r="E977" s="10">
        <f>SUM(E978:E979)</f>
        <v>1785</v>
      </c>
      <c r="F977" s="10" t="e">
        <f t="shared" si="47"/>
        <v>#DIV/0!</v>
      </c>
      <c r="G977" s="10">
        <f t="shared" si="48"/>
        <v>345.26112185686657</v>
      </c>
      <c r="H977" s="2">
        <f t="shared" si="46"/>
        <v>5</v>
      </c>
    </row>
    <row r="978" spans="1:8">
      <c r="A978" s="8">
        <v>2149901</v>
      </c>
      <c r="B978" s="193" t="s">
        <v>805</v>
      </c>
      <c r="C978" s="9"/>
      <c r="D978" s="9"/>
      <c r="E978" s="9">
        <v>1365</v>
      </c>
      <c r="F978" s="10" t="e">
        <f t="shared" si="47"/>
        <v>#DIV/0!</v>
      </c>
      <c r="G978" s="10" t="e">
        <f t="shared" si="48"/>
        <v>#DIV/0!</v>
      </c>
      <c r="H978" s="2">
        <f t="shared" si="46"/>
        <v>7</v>
      </c>
    </row>
    <row r="979" spans="1:8">
      <c r="A979" s="8">
        <v>2149999</v>
      </c>
      <c r="B979" s="193" t="s">
        <v>806</v>
      </c>
      <c r="C979" s="9"/>
      <c r="D979" s="9">
        <v>517</v>
      </c>
      <c r="E979" s="9">
        <v>420</v>
      </c>
      <c r="F979" s="10" t="e">
        <f t="shared" si="47"/>
        <v>#DIV/0!</v>
      </c>
      <c r="G979" s="10">
        <f t="shared" si="48"/>
        <v>81.237911025145067</v>
      </c>
      <c r="H979" s="2">
        <f t="shared" si="46"/>
        <v>7</v>
      </c>
    </row>
    <row r="980" spans="1:8">
      <c r="A980" s="73">
        <v>215</v>
      </c>
      <c r="B980" s="192" t="s">
        <v>807</v>
      </c>
      <c r="C980" s="10">
        <f>C981+C991+C1007+C1012+C1023+C1030+C1038</f>
        <v>1243</v>
      </c>
      <c r="D980" s="10">
        <f>D981+D991+D1007+D1012+D1023+D1030+D1038</f>
        <v>2089</v>
      </c>
      <c r="E980" s="10">
        <f>E981+E991+E1007+E1012+E1023+E1030+E1038</f>
        <v>1732</v>
      </c>
      <c r="F980" s="10">
        <f t="shared" si="47"/>
        <v>139.34030571198713</v>
      </c>
      <c r="G980" s="10">
        <f t="shared" si="48"/>
        <v>82.910483484921016</v>
      </c>
      <c r="H980" s="2">
        <f t="shared" si="46"/>
        <v>3</v>
      </c>
    </row>
    <row r="981" spans="1:8">
      <c r="A981" s="73">
        <v>21501</v>
      </c>
      <c r="B981" s="192" t="s">
        <v>808</v>
      </c>
      <c r="C981" s="10">
        <f>SUM(C982:C990)</f>
        <v>213</v>
      </c>
      <c r="D981" s="10">
        <f>SUM(D982:D990)</f>
        <v>210</v>
      </c>
      <c r="E981" s="10">
        <f>SUM(E982:E990)</f>
        <v>3</v>
      </c>
      <c r="F981" s="10">
        <f t="shared" si="47"/>
        <v>1.4084507042253522</v>
      </c>
      <c r="G981" s="10">
        <f t="shared" si="48"/>
        <v>1.4285714285714286</v>
      </c>
      <c r="H981" s="2">
        <f t="shared" si="46"/>
        <v>5</v>
      </c>
    </row>
    <row r="982" spans="1:8">
      <c r="A982" s="8">
        <v>2150101</v>
      </c>
      <c r="B982" s="193" t="s">
        <v>66</v>
      </c>
      <c r="C982" s="9">
        <v>213</v>
      </c>
      <c r="D982" s="9">
        <v>210</v>
      </c>
      <c r="E982" s="9">
        <v>3</v>
      </c>
      <c r="F982" s="10">
        <f t="shared" si="47"/>
        <v>1.4084507042253522</v>
      </c>
      <c r="G982" s="10">
        <f t="shared" si="48"/>
        <v>1.4285714285714286</v>
      </c>
      <c r="H982" s="2">
        <f t="shared" si="46"/>
        <v>7</v>
      </c>
    </row>
    <row r="983" spans="1:8">
      <c r="A983" s="8">
        <v>2150102</v>
      </c>
      <c r="B983" s="193" t="s">
        <v>67</v>
      </c>
      <c r="C983" s="9"/>
      <c r="D983" s="9"/>
      <c r="E983" s="9">
        <v>0</v>
      </c>
      <c r="F983" s="10" t="e">
        <f t="shared" si="47"/>
        <v>#DIV/0!</v>
      </c>
      <c r="G983" s="10" t="e">
        <f t="shared" si="48"/>
        <v>#DIV/0!</v>
      </c>
      <c r="H983" s="2">
        <f t="shared" si="46"/>
        <v>7</v>
      </c>
    </row>
    <row r="984" spans="1:8">
      <c r="A984" s="8">
        <v>2150103</v>
      </c>
      <c r="B984" s="193" t="s">
        <v>68</v>
      </c>
      <c r="C984" s="9"/>
      <c r="D984" s="9"/>
      <c r="E984" s="9">
        <v>0</v>
      </c>
      <c r="F984" s="10" t="e">
        <f t="shared" si="47"/>
        <v>#DIV/0!</v>
      </c>
      <c r="G984" s="10" t="e">
        <f t="shared" si="48"/>
        <v>#DIV/0!</v>
      </c>
      <c r="H984" s="2">
        <f t="shared" si="46"/>
        <v>7</v>
      </c>
    </row>
    <row r="985" spans="1:8">
      <c r="A985" s="8">
        <v>2150104</v>
      </c>
      <c r="B985" s="193" t="s">
        <v>809</v>
      </c>
      <c r="C985" s="9"/>
      <c r="D985" s="9"/>
      <c r="E985" s="9">
        <v>0</v>
      </c>
      <c r="F985" s="10" t="e">
        <f t="shared" si="47"/>
        <v>#DIV/0!</v>
      </c>
      <c r="G985" s="10" t="e">
        <f t="shared" si="48"/>
        <v>#DIV/0!</v>
      </c>
      <c r="H985" s="2">
        <f t="shared" si="46"/>
        <v>7</v>
      </c>
    </row>
    <row r="986" spans="1:8">
      <c r="A986" s="8">
        <v>2150105</v>
      </c>
      <c r="B986" s="193" t="s">
        <v>810</v>
      </c>
      <c r="C986" s="9"/>
      <c r="D986" s="9"/>
      <c r="E986" s="9">
        <v>0</v>
      </c>
      <c r="F986" s="10" t="e">
        <f t="shared" si="47"/>
        <v>#DIV/0!</v>
      </c>
      <c r="G986" s="10" t="e">
        <f t="shared" si="48"/>
        <v>#DIV/0!</v>
      </c>
      <c r="H986" s="2">
        <f t="shared" si="46"/>
        <v>7</v>
      </c>
    </row>
    <row r="987" spans="1:8">
      <c r="A987" s="8">
        <v>2150106</v>
      </c>
      <c r="B987" s="193" t="s">
        <v>811</v>
      </c>
      <c r="C987" s="9"/>
      <c r="D987" s="9"/>
      <c r="E987" s="9">
        <v>0</v>
      </c>
      <c r="F987" s="10" t="e">
        <f t="shared" si="47"/>
        <v>#DIV/0!</v>
      </c>
      <c r="G987" s="10" t="e">
        <f t="shared" si="48"/>
        <v>#DIV/0!</v>
      </c>
      <c r="H987" s="2">
        <f t="shared" si="46"/>
        <v>7</v>
      </c>
    </row>
    <row r="988" spans="1:8">
      <c r="A988" s="8">
        <v>2150107</v>
      </c>
      <c r="B988" s="193" t="s">
        <v>812</v>
      </c>
      <c r="C988" s="9"/>
      <c r="D988" s="9"/>
      <c r="E988" s="9">
        <v>0</v>
      </c>
      <c r="F988" s="10" t="e">
        <f t="shared" si="47"/>
        <v>#DIV/0!</v>
      </c>
      <c r="G988" s="10" t="e">
        <f t="shared" si="48"/>
        <v>#DIV/0!</v>
      </c>
      <c r="H988" s="2">
        <f t="shared" si="46"/>
        <v>7</v>
      </c>
    </row>
    <row r="989" spans="1:8">
      <c r="A989" s="8">
        <v>2150108</v>
      </c>
      <c r="B989" s="193" t="s">
        <v>813</v>
      </c>
      <c r="C989" s="9"/>
      <c r="D989" s="9"/>
      <c r="E989" s="9">
        <v>0</v>
      </c>
      <c r="F989" s="10" t="e">
        <f t="shared" si="47"/>
        <v>#DIV/0!</v>
      </c>
      <c r="G989" s="10" t="e">
        <f t="shared" si="48"/>
        <v>#DIV/0!</v>
      </c>
      <c r="H989" s="2">
        <f t="shared" si="46"/>
        <v>7</v>
      </c>
    </row>
    <row r="990" spans="1:8">
      <c r="A990" s="8">
        <v>2150199</v>
      </c>
      <c r="B990" s="193" t="s">
        <v>814</v>
      </c>
      <c r="C990" s="9"/>
      <c r="D990" s="9"/>
      <c r="E990" s="9">
        <v>0</v>
      </c>
      <c r="F990" s="10" t="e">
        <f t="shared" si="47"/>
        <v>#DIV/0!</v>
      </c>
      <c r="G990" s="10" t="e">
        <f t="shared" si="48"/>
        <v>#DIV/0!</v>
      </c>
      <c r="H990" s="2">
        <f t="shared" si="46"/>
        <v>7</v>
      </c>
    </row>
    <row r="991" spans="1:8">
      <c r="A991" s="73">
        <v>21502</v>
      </c>
      <c r="B991" s="192" t="s">
        <v>815</v>
      </c>
      <c r="C991" s="10">
        <f>SUM(C992:C1006)</f>
        <v>67</v>
      </c>
      <c r="D991" s="10">
        <f>SUM(D992:D1006)</f>
        <v>67</v>
      </c>
      <c r="E991" s="10">
        <f>SUM(E992:E1006)</f>
        <v>559</v>
      </c>
      <c r="F991" s="10">
        <f t="shared" si="47"/>
        <v>834.32835820895525</v>
      </c>
      <c r="G991" s="10">
        <f t="shared" si="48"/>
        <v>834.32835820895525</v>
      </c>
      <c r="H991" s="2">
        <f t="shared" si="46"/>
        <v>5</v>
      </c>
    </row>
    <row r="992" spans="1:8">
      <c r="A992" s="8">
        <v>2150201</v>
      </c>
      <c r="B992" s="193" t="s">
        <v>66</v>
      </c>
      <c r="C992" s="9">
        <v>67</v>
      </c>
      <c r="D992" s="9">
        <v>67</v>
      </c>
      <c r="E992" s="9">
        <v>59</v>
      </c>
      <c r="F992" s="10">
        <f t="shared" si="47"/>
        <v>88.059701492537314</v>
      </c>
      <c r="G992" s="10">
        <f t="shared" si="48"/>
        <v>88.059701492537314</v>
      </c>
      <c r="H992" s="2">
        <f t="shared" si="46"/>
        <v>7</v>
      </c>
    </row>
    <row r="993" spans="1:8">
      <c r="A993" s="8">
        <v>2150202</v>
      </c>
      <c r="B993" s="193" t="s">
        <v>67</v>
      </c>
      <c r="C993" s="9"/>
      <c r="D993" s="9"/>
      <c r="E993" s="9">
        <v>0</v>
      </c>
      <c r="F993" s="10" t="e">
        <f t="shared" si="47"/>
        <v>#DIV/0!</v>
      </c>
      <c r="G993" s="10" t="e">
        <f t="shared" si="48"/>
        <v>#DIV/0!</v>
      </c>
      <c r="H993" s="2">
        <f t="shared" si="46"/>
        <v>7</v>
      </c>
    </row>
    <row r="994" spans="1:8">
      <c r="A994" s="8">
        <v>2150203</v>
      </c>
      <c r="B994" s="193" t="s">
        <v>68</v>
      </c>
      <c r="C994" s="9"/>
      <c r="D994" s="9"/>
      <c r="E994" s="9">
        <v>0</v>
      </c>
      <c r="F994" s="10" t="e">
        <f t="shared" si="47"/>
        <v>#DIV/0!</v>
      </c>
      <c r="G994" s="10" t="e">
        <f t="shared" si="48"/>
        <v>#DIV/0!</v>
      </c>
      <c r="H994" s="2">
        <f t="shared" si="46"/>
        <v>7</v>
      </c>
    </row>
    <row r="995" spans="1:8">
      <c r="A995" s="8">
        <v>2150204</v>
      </c>
      <c r="B995" s="193" t="s">
        <v>816</v>
      </c>
      <c r="C995" s="9"/>
      <c r="D995" s="9"/>
      <c r="E995" s="9">
        <v>0</v>
      </c>
      <c r="F995" s="10" t="e">
        <f t="shared" si="47"/>
        <v>#DIV/0!</v>
      </c>
      <c r="G995" s="10" t="e">
        <f t="shared" si="48"/>
        <v>#DIV/0!</v>
      </c>
      <c r="H995" s="2">
        <f t="shared" si="46"/>
        <v>7</v>
      </c>
    </row>
    <row r="996" spans="1:8">
      <c r="A996" s="8">
        <v>2150205</v>
      </c>
      <c r="B996" s="193" t="s">
        <v>817</v>
      </c>
      <c r="C996" s="9"/>
      <c r="D996" s="9"/>
      <c r="E996" s="9">
        <v>0</v>
      </c>
      <c r="F996" s="10" t="e">
        <f t="shared" si="47"/>
        <v>#DIV/0!</v>
      </c>
      <c r="G996" s="10" t="e">
        <f t="shared" si="48"/>
        <v>#DIV/0!</v>
      </c>
      <c r="H996" s="2">
        <f t="shared" si="46"/>
        <v>7</v>
      </c>
    </row>
    <row r="997" spans="1:8">
      <c r="A997" s="8">
        <v>2150206</v>
      </c>
      <c r="B997" s="193" t="s">
        <v>818</v>
      </c>
      <c r="C997" s="9"/>
      <c r="D997" s="9"/>
      <c r="E997" s="9">
        <v>0</v>
      </c>
      <c r="F997" s="10" t="e">
        <f t="shared" si="47"/>
        <v>#DIV/0!</v>
      </c>
      <c r="G997" s="10" t="e">
        <f t="shared" si="48"/>
        <v>#DIV/0!</v>
      </c>
      <c r="H997" s="2">
        <f t="shared" si="46"/>
        <v>7</v>
      </c>
    </row>
    <row r="998" spans="1:8">
      <c r="A998" s="8">
        <v>2150207</v>
      </c>
      <c r="B998" s="193" t="s">
        <v>819</v>
      </c>
      <c r="C998" s="9"/>
      <c r="D998" s="9"/>
      <c r="E998" s="9">
        <v>0</v>
      </c>
      <c r="F998" s="10" t="e">
        <f t="shared" si="47"/>
        <v>#DIV/0!</v>
      </c>
      <c r="G998" s="10" t="e">
        <f t="shared" si="48"/>
        <v>#DIV/0!</v>
      </c>
      <c r="H998" s="2">
        <f t="shared" ref="H998:H1061" si="49">LEN(A998)</f>
        <v>7</v>
      </c>
    </row>
    <row r="999" spans="1:8">
      <c r="A999" s="8">
        <v>2150208</v>
      </c>
      <c r="B999" s="193" t="s">
        <v>820</v>
      </c>
      <c r="C999" s="9"/>
      <c r="D999" s="9"/>
      <c r="E999" s="9">
        <v>0</v>
      </c>
      <c r="F999" s="10" t="e">
        <f t="shared" si="47"/>
        <v>#DIV/0!</v>
      </c>
      <c r="G999" s="10" t="e">
        <f t="shared" si="48"/>
        <v>#DIV/0!</v>
      </c>
      <c r="H999" s="2">
        <f t="shared" si="49"/>
        <v>7</v>
      </c>
    </row>
    <row r="1000" spans="1:8">
      <c r="A1000" s="8">
        <v>2150209</v>
      </c>
      <c r="B1000" s="193" t="s">
        <v>821</v>
      </c>
      <c r="C1000" s="9"/>
      <c r="D1000" s="9"/>
      <c r="E1000" s="9">
        <v>0</v>
      </c>
      <c r="F1000" s="10" t="e">
        <f t="shared" si="47"/>
        <v>#DIV/0!</v>
      </c>
      <c r="G1000" s="10" t="e">
        <f t="shared" si="48"/>
        <v>#DIV/0!</v>
      </c>
      <c r="H1000" s="2">
        <f t="shared" si="49"/>
        <v>7</v>
      </c>
    </row>
    <row r="1001" spans="1:8">
      <c r="A1001" s="8">
        <v>2150210</v>
      </c>
      <c r="B1001" s="193" t="s">
        <v>822</v>
      </c>
      <c r="C1001" s="9"/>
      <c r="D1001" s="9"/>
      <c r="E1001" s="9">
        <v>0</v>
      </c>
      <c r="F1001" s="10" t="e">
        <f t="shared" si="47"/>
        <v>#DIV/0!</v>
      </c>
      <c r="G1001" s="10" t="e">
        <f t="shared" si="48"/>
        <v>#DIV/0!</v>
      </c>
      <c r="H1001" s="2">
        <f t="shared" si="49"/>
        <v>7</v>
      </c>
    </row>
    <row r="1002" spans="1:8">
      <c r="A1002" s="8">
        <v>2150212</v>
      </c>
      <c r="B1002" s="193" t="s">
        <v>823</v>
      </c>
      <c r="C1002" s="9"/>
      <c r="D1002" s="9"/>
      <c r="E1002" s="9">
        <v>0</v>
      </c>
      <c r="F1002" s="10" t="e">
        <f t="shared" si="47"/>
        <v>#DIV/0!</v>
      </c>
      <c r="G1002" s="10" t="e">
        <f t="shared" si="48"/>
        <v>#DIV/0!</v>
      </c>
      <c r="H1002" s="2">
        <f t="shared" si="49"/>
        <v>7</v>
      </c>
    </row>
    <row r="1003" spans="1:8">
      <c r="A1003" s="8">
        <v>2150213</v>
      </c>
      <c r="B1003" s="193" t="s">
        <v>824</v>
      </c>
      <c r="C1003" s="9"/>
      <c r="D1003" s="9"/>
      <c r="E1003" s="9">
        <v>0</v>
      </c>
      <c r="F1003" s="10" t="e">
        <f t="shared" si="47"/>
        <v>#DIV/0!</v>
      </c>
      <c r="G1003" s="10" t="e">
        <f t="shared" si="48"/>
        <v>#DIV/0!</v>
      </c>
      <c r="H1003" s="2">
        <f t="shared" si="49"/>
        <v>7</v>
      </c>
    </row>
    <row r="1004" spans="1:8">
      <c r="A1004" s="8">
        <v>2150214</v>
      </c>
      <c r="B1004" s="193" t="s">
        <v>825</v>
      </c>
      <c r="C1004" s="9"/>
      <c r="D1004" s="9"/>
      <c r="E1004" s="9">
        <v>0</v>
      </c>
      <c r="F1004" s="10" t="e">
        <f t="shared" si="47"/>
        <v>#DIV/0!</v>
      </c>
      <c r="G1004" s="10" t="e">
        <f t="shared" si="48"/>
        <v>#DIV/0!</v>
      </c>
      <c r="H1004" s="2">
        <f t="shared" si="49"/>
        <v>7</v>
      </c>
    </row>
    <row r="1005" spans="1:8">
      <c r="A1005" s="8">
        <v>2150215</v>
      </c>
      <c r="B1005" s="193" t="s">
        <v>826</v>
      </c>
      <c r="C1005" s="9"/>
      <c r="D1005" s="9"/>
      <c r="E1005" s="9">
        <v>0</v>
      </c>
      <c r="F1005" s="10" t="e">
        <f t="shared" si="47"/>
        <v>#DIV/0!</v>
      </c>
      <c r="G1005" s="10" t="e">
        <f t="shared" si="48"/>
        <v>#DIV/0!</v>
      </c>
      <c r="H1005" s="2">
        <f t="shared" si="49"/>
        <v>7</v>
      </c>
    </row>
    <row r="1006" spans="1:8">
      <c r="A1006" s="8">
        <v>2150299</v>
      </c>
      <c r="B1006" s="193" t="s">
        <v>827</v>
      </c>
      <c r="C1006" s="9"/>
      <c r="D1006" s="9"/>
      <c r="E1006" s="188">
        <f>1000-500</f>
        <v>500</v>
      </c>
      <c r="F1006" s="10" t="e">
        <f t="shared" si="47"/>
        <v>#DIV/0!</v>
      </c>
      <c r="G1006" s="10" t="e">
        <f t="shared" si="48"/>
        <v>#DIV/0!</v>
      </c>
      <c r="H1006" s="2">
        <f t="shared" si="49"/>
        <v>7</v>
      </c>
    </row>
    <row r="1007" spans="1:8">
      <c r="A1007" s="73">
        <v>21503</v>
      </c>
      <c r="B1007" s="192" t="s">
        <v>828</v>
      </c>
      <c r="C1007" s="10">
        <f>SUM(C1008:C1011)</f>
        <v>0</v>
      </c>
      <c r="D1007" s="10">
        <f>SUM(D1008:D1011)</f>
        <v>0</v>
      </c>
      <c r="E1007" s="10">
        <f>SUM(E1008:E1011)</f>
        <v>0</v>
      </c>
      <c r="F1007" s="10" t="e">
        <f t="shared" si="47"/>
        <v>#DIV/0!</v>
      </c>
      <c r="G1007" s="10" t="e">
        <f t="shared" si="48"/>
        <v>#DIV/0!</v>
      </c>
      <c r="H1007" s="2">
        <f t="shared" si="49"/>
        <v>5</v>
      </c>
    </row>
    <row r="1008" spans="1:8">
      <c r="A1008" s="8">
        <v>2150301</v>
      </c>
      <c r="B1008" s="193" t="s">
        <v>66</v>
      </c>
      <c r="C1008" s="9"/>
      <c r="D1008" s="9"/>
      <c r="E1008" s="9">
        <v>0</v>
      </c>
      <c r="F1008" s="10" t="e">
        <f t="shared" si="47"/>
        <v>#DIV/0!</v>
      </c>
      <c r="G1008" s="10" t="e">
        <f t="shared" si="48"/>
        <v>#DIV/0!</v>
      </c>
      <c r="H1008" s="2">
        <f t="shared" si="49"/>
        <v>7</v>
      </c>
    </row>
    <row r="1009" spans="1:8">
      <c r="A1009" s="8">
        <v>2150302</v>
      </c>
      <c r="B1009" s="193" t="s">
        <v>67</v>
      </c>
      <c r="C1009" s="9"/>
      <c r="D1009" s="9"/>
      <c r="E1009" s="9">
        <v>0</v>
      </c>
      <c r="F1009" s="10" t="e">
        <f t="shared" si="47"/>
        <v>#DIV/0!</v>
      </c>
      <c r="G1009" s="10" t="e">
        <f t="shared" si="48"/>
        <v>#DIV/0!</v>
      </c>
      <c r="H1009" s="2">
        <f t="shared" si="49"/>
        <v>7</v>
      </c>
    </row>
    <row r="1010" spans="1:8">
      <c r="A1010" s="8">
        <v>2150303</v>
      </c>
      <c r="B1010" s="193" t="s">
        <v>68</v>
      </c>
      <c r="C1010" s="9"/>
      <c r="D1010" s="9"/>
      <c r="E1010" s="9">
        <v>0</v>
      </c>
      <c r="F1010" s="10" t="e">
        <f t="shared" si="47"/>
        <v>#DIV/0!</v>
      </c>
      <c r="G1010" s="10" t="e">
        <f t="shared" si="48"/>
        <v>#DIV/0!</v>
      </c>
      <c r="H1010" s="2">
        <f t="shared" si="49"/>
        <v>7</v>
      </c>
    </row>
    <row r="1011" spans="1:8">
      <c r="A1011" s="8">
        <v>2150399</v>
      </c>
      <c r="B1011" s="193" t="s">
        <v>829</v>
      </c>
      <c r="C1011" s="9"/>
      <c r="D1011" s="9"/>
      <c r="E1011" s="9">
        <v>0</v>
      </c>
      <c r="F1011" s="10" t="e">
        <f t="shared" si="47"/>
        <v>#DIV/0!</v>
      </c>
      <c r="G1011" s="10" t="e">
        <f t="shared" si="48"/>
        <v>#DIV/0!</v>
      </c>
      <c r="H1011" s="2">
        <f t="shared" si="49"/>
        <v>7</v>
      </c>
    </row>
    <row r="1012" spans="1:8">
      <c r="A1012" s="73">
        <v>21505</v>
      </c>
      <c r="B1012" s="192" t="s">
        <v>830</v>
      </c>
      <c r="C1012" s="10">
        <f>SUM(C1013:C1022)</f>
        <v>313</v>
      </c>
      <c r="D1012" s="10">
        <f>SUM(D1013:D1022)</f>
        <v>957</v>
      </c>
      <c r="E1012" s="10">
        <f>SUM(E1013:E1022)</f>
        <v>630</v>
      </c>
      <c r="F1012" s="10">
        <f t="shared" si="47"/>
        <v>201.2779552715655</v>
      </c>
      <c r="G1012" s="10">
        <f t="shared" si="48"/>
        <v>65.830721003134798</v>
      </c>
      <c r="H1012" s="2">
        <f t="shared" si="49"/>
        <v>5</v>
      </c>
    </row>
    <row r="1013" spans="1:8">
      <c r="A1013" s="8">
        <v>2150501</v>
      </c>
      <c r="B1013" s="193" t="s">
        <v>66</v>
      </c>
      <c r="C1013" s="9">
        <v>131</v>
      </c>
      <c r="D1013" s="9">
        <v>304</v>
      </c>
      <c r="E1013" s="9">
        <v>598</v>
      </c>
      <c r="F1013" s="10">
        <f t="shared" si="47"/>
        <v>456.48854961832058</v>
      </c>
      <c r="G1013" s="10">
        <f t="shared" si="48"/>
        <v>196.71052631578948</v>
      </c>
      <c r="H1013" s="2">
        <f t="shared" si="49"/>
        <v>7</v>
      </c>
    </row>
    <row r="1014" spans="1:8">
      <c r="A1014" s="8">
        <v>2150502</v>
      </c>
      <c r="B1014" s="193" t="s">
        <v>67</v>
      </c>
      <c r="C1014" s="9"/>
      <c r="D1014" s="9"/>
      <c r="E1014" s="9">
        <v>0</v>
      </c>
      <c r="F1014" s="10" t="e">
        <f t="shared" si="47"/>
        <v>#DIV/0!</v>
      </c>
      <c r="G1014" s="10" t="e">
        <f t="shared" si="48"/>
        <v>#DIV/0!</v>
      </c>
      <c r="H1014" s="2">
        <f t="shared" si="49"/>
        <v>7</v>
      </c>
    </row>
    <row r="1015" spans="1:8">
      <c r="A1015" s="8">
        <v>2150503</v>
      </c>
      <c r="B1015" s="193" t="s">
        <v>68</v>
      </c>
      <c r="C1015" s="9"/>
      <c r="D1015" s="9"/>
      <c r="E1015" s="9">
        <v>0</v>
      </c>
      <c r="F1015" s="10" t="e">
        <f t="shared" si="47"/>
        <v>#DIV/0!</v>
      </c>
      <c r="G1015" s="10" t="e">
        <f t="shared" si="48"/>
        <v>#DIV/0!</v>
      </c>
      <c r="H1015" s="2">
        <f t="shared" si="49"/>
        <v>7</v>
      </c>
    </row>
    <row r="1016" spans="1:8">
      <c r="A1016" s="8">
        <v>2150505</v>
      </c>
      <c r="B1016" s="193" t="s">
        <v>831</v>
      </c>
      <c r="C1016" s="9"/>
      <c r="D1016" s="9"/>
      <c r="E1016" s="9">
        <v>0</v>
      </c>
      <c r="F1016" s="10" t="e">
        <f t="shared" si="47"/>
        <v>#DIV/0!</v>
      </c>
      <c r="G1016" s="10" t="e">
        <f t="shared" si="48"/>
        <v>#DIV/0!</v>
      </c>
      <c r="H1016" s="2">
        <f t="shared" si="49"/>
        <v>7</v>
      </c>
    </row>
    <row r="1017" spans="1:8">
      <c r="A1017" s="8">
        <v>2150507</v>
      </c>
      <c r="B1017" s="193" t="s">
        <v>832</v>
      </c>
      <c r="C1017" s="9"/>
      <c r="D1017" s="9"/>
      <c r="E1017" s="9">
        <v>0</v>
      </c>
      <c r="F1017" s="10" t="e">
        <f t="shared" si="47"/>
        <v>#DIV/0!</v>
      </c>
      <c r="G1017" s="10" t="e">
        <f t="shared" si="48"/>
        <v>#DIV/0!</v>
      </c>
      <c r="H1017" s="2">
        <f t="shared" si="49"/>
        <v>7</v>
      </c>
    </row>
    <row r="1018" spans="1:8">
      <c r="A1018" s="8">
        <v>2150508</v>
      </c>
      <c r="B1018" s="193" t="s">
        <v>833</v>
      </c>
      <c r="C1018" s="9"/>
      <c r="D1018" s="9"/>
      <c r="E1018" s="9">
        <v>0</v>
      </c>
      <c r="F1018" s="10" t="e">
        <f t="shared" si="47"/>
        <v>#DIV/0!</v>
      </c>
      <c r="G1018" s="10" t="e">
        <f t="shared" si="48"/>
        <v>#DIV/0!</v>
      </c>
      <c r="H1018" s="2">
        <f t="shared" si="49"/>
        <v>7</v>
      </c>
    </row>
    <row r="1019" spans="1:8">
      <c r="A1019" s="8">
        <v>2150516</v>
      </c>
      <c r="B1019" s="193" t="s">
        <v>834</v>
      </c>
      <c r="C1019" s="9"/>
      <c r="D1019" s="9"/>
      <c r="E1019" s="9">
        <v>0</v>
      </c>
      <c r="F1019" s="10" t="e">
        <f t="shared" si="47"/>
        <v>#DIV/0!</v>
      </c>
      <c r="G1019" s="10" t="e">
        <f t="shared" si="48"/>
        <v>#DIV/0!</v>
      </c>
      <c r="H1019" s="2">
        <f t="shared" si="49"/>
        <v>7</v>
      </c>
    </row>
    <row r="1020" spans="1:8">
      <c r="A1020" s="8">
        <v>2150517</v>
      </c>
      <c r="B1020" s="193" t="s">
        <v>835</v>
      </c>
      <c r="C1020" s="9"/>
      <c r="D1020" s="9"/>
      <c r="E1020" s="9">
        <v>0</v>
      </c>
      <c r="F1020" s="10" t="e">
        <f t="shared" si="47"/>
        <v>#DIV/0!</v>
      </c>
      <c r="G1020" s="10" t="e">
        <f t="shared" si="48"/>
        <v>#DIV/0!</v>
      </c>
      <c r="H1020" s="2">
        <f t="shared" si="49"/>
        <v>7</v>
      </c>
    </row>
    <row r="1021" spans="1:8">
      <c r="A1021" s="8">
        <v>2150550</v>
      </c>
      <c r="B1021" s="193" t="s">
        <v>75</v>
      </c>
      <c r="C1021" s="9"/>
      <c r="D1021" s="9"/>
      <c r="E1021" s="9">
        <v>0</v>
      </c>
      <c r="F1021" s="10" t="e">
        <f t="shared" si="47"/>
        <v>#DIV/0!</v>
      </c>
      <c r="G1021" s="10" t="e">
        <f t="shared" si="48"/>
        <v>#DIV/0!</v>
      </c>
      <c r="H1021" s="2">
        <f t="shared" si="49"/>
        <v>7</v>
      </c>
    </row>
    <row r="1022" spans="1:8">
      <c r="A1022" s="8">
        <v>2150599</v>
      </c>
      <c r="B1022" s="193" t="s">
        <v>836</v>
      </c>
      <c r="C1022" s="9">
        <v>182</v>
      </c>
      <c r="D1022" s="9">
        <v>653</v>
      </c>
      <c r="E1022" s="9">
        <v>32</v>
      </c>
      <c r="F1022" s="10">
        <f t="shared" si="47"/>
        <v>17.582417582417584</v>
      </c>
      <c r="G1022" s="10">
        <f t="shared" si="48"/>
        <v>4.9004594180704446</v>
      </c>
      <c r="H1022" s="2">
        <f t="shared" si="49"/>
        <v>7</v>
      </c>
    </row>
    <row r="1023" spans="1:8">
      <c r="A1023" s="73">
        <v>21507</v>
      </c>
      <c r="B1023" s="192" t="s">
        <v>837</v>
      </c>
      <c r="C1023" s="10">
        <f>SUM(C1024:C1029)</f>
        <v>0</v>
      </c>
      <c r="D1023" s="10">
        <f>SUM(D1024:D1029)</f>
        <v>16</v>
      </c>
      <c r="E1023" s="10">
        <f>SUM(E1024:E1029)</f>
        <v>40</v>
      </c>
      <c r="F1023" s="10" t="e">
        <f t="shared" si="47"/>
        <v>#DIV/0!</v>
      </c>
      <c r="G1023" s="10">
        <f t="shared" si="48"/>
        <v>250</v>
      </c>
      <c r="H1023" s="2">
        <f t="shared" si="49"/>
        <v>5</v>
      </c>
    </row>
    <row r="1024" spans="1:8">
      <c r="A1024" s="8">
        <v>2150701</v>
      </c>
      <c r="B1024" s="193" t="s">
        <v>66</v>
      </c>
      <c r="C1024" s="9"/>
      <c r="D1024" s="9"/>
      <c r="E1024" s="9">
        <v>0</v>
      </c>
      <c r="F1024" s="10" t="e">
        <f t="shared" si="47"/>
        <v>#DIV/0!</v>
      </c>
      <c r="G1024" s="10" t="e">
        <f t="shared" si="48"/>
        <v>#DIV/0!</v>
      </c>
      <c r="H1024" s="2">
        <f t="shared" si="49"/>
        <v>7</v>
      </c>
    </row>
    <row r="1025" spans="1:8">
      <c r="A1025" s="8">
        <v>2150702</v>
      </c>
      <c r="B1025" s="193" t="s">
        <v>67</v>
      </c>
      <c r="C1025" s="9"/>
      <c r="D1025" s="9">
        <v>16</v>
      </c>
      <c r="E1025" s="9">
        <v>40</v>
      </c>
      <c r="F1025" s="10" t="e">
        <f t="shared" si="47"/>
        <v>#DIV/0!</v>
      </c>
      <c r="G1025" s="10">
        <f t="shared" si="48"/>
        <v>250</v>
      </c>
      <c r="H1025" s="2">
        <f t="shared" si="49"/>
        <v>7</v>
      </c>
    </row>
    <row r="1026" spans="1:8">
      <c r="A1026" s="8">
        <v>2150703</v>
      </c>
      <c r="B1026" s="193" t="s">
        <v>68</v>
      </c>
      <c r="C1026" s="9"/>
      <c r="D1026" s="9"/>
      <c r="E1026" s="9">
        <v>0</v>
      </c>
      <c r="F1026" s="10" t="e">
        <f t="shared" si="47"/>
        <v>#DIV/0!</v>
      </c>
      <c r="G1026" s="10" t="e">
        <f t="shared" si="48"/>
        <v>#DIV/0!</v>
      </c>
      <c r="H1026" s="2">
        <f t="shared" si="49"/>
        <v>7</v>
      </c>
    </row>
    <row r="1027" spans="1:8">
      <c r="A1027" s="8">
        <v>2150704</v>
      </c>
      <c r="B1027" s="193" t="s">
        <v>838</v>
      </c>
      <c r="C1027" s="9"/>
      <c r="D1027" s="9"/>
      <c r="E1027" s="9">
        <v>0</v>
      </c>
      <c r="F1027" s="10" t="e">
        <f t="shared" si="47"/>
        <v>#DIV/0!</v>
      </c>
      <c r="G1027" s="10" t="e">
        <f t="shared" si="48"/>
        <v>#DIV/0!</v>
      </c>
      <c r="H1027" s="2">
        <f t="shared" si="49"/>
        <v>7</v>
      </c>
    </row>
    <row r="1028" spans="1:8">
      <c r="A1028" s="8">
        <v>2150705</v>
      </c>
      <c r="B1028" s="193" t="s">
        <v>839</v>
      </c>
      <c r="C1028" s="9"/>
      <c r="D1028" s="9"/>
      <c r="E1028" s="9">
        <v>0</v>
      </c>
      <c r="F1028" s="10" t="e">
        <f t="shared" si="47"/>
        <v>#DIV/0!</v>
      </c>
      <c r="G1028" s="10" t="e">
        <f t="shared" si="48"/>
        <v>#DIV/0!</v>
      </c>
      <c r="H1028" s="2">
        <f t="shared" si="49"/>
        <v>7</v>
      </c>
    </row>
    <row r="1029" spans="1:8">
      <c r="A1029" s="8">
        <v>2150799</v>
      </c>
      <c r="B1029" s="193" t="s">
        <v>840</v>
      </c>
      <c r="C1029" s="9"/>
      <c r="D1029" s="9"/>
      <c r="E1029" s="9">
        <v>0</v>
      </c>
      <c r="F1029" s="10" t="e">
        <f t="shared" si="47"/>
        <v>#DIV/0!</v>
      </c>
      <c r="G1029" s="10" t="e">
        <f t="shared" si="48"/>
        <v>#DIV/0!</v>
      </c>
      <c r="H1029" s="2">
        <f t="shared" si="49"/>
        <v>7</v>
      </c>
    </row>
    <row r="1030" spans="1:8">
      <c r="A1030" s="73">
        <v>21508</v>
      </c>
      <c r="B1030" s="192" t="s">
        <v>841</v>
      </c>
      <c r="C1030" s="10">
        <f>SUM(C1031:C1037)</f>
        <v>650</v>
      </c>
      <c r="D1030" s="10">
        <f>SUM(D1031:D1037)</f>
        <v>839</v>
      </c>
      <c r="E1030" s="10">
        <f>SUM(E1031:E1037)</f>
        <v>500</v>
      </c>
      <c r="F1030" s="10">
        <f t="shared" si="47"/>
        <v>76.923076923076934</v>
      </c>
      <c r="G1030" s="10">
        <f t="shared" si="48"/>
        <v>59.594755661501786</v>
      </c>
      <c r="H1030" s="2">
        <f t="shared" si="49"/>
        <v>5</v>
      </c>
    </row>
    <row r="1031" spans="1:8">
      <c r="A1031" s="8">
        <v>2150801</v>
      </c>
      <c r="B1031" s="193" t="s">
        <v>66</v>
      </c>
      <c r="C1031" s="9"/>
      <c r="D1031" s="9"/>
      <c r="E1031" s="9">
        <v>0</v>
      </c>
      <c r="F1031" s="10" t="e">
        <f t="shared" ref="F1031:F1094" si="50">E1031/C1031*100</f>
        <v>#DIV/0!</v>
      </c>
      <c r="G1031" s="10" t="e">
        <f t="shared" ref="G1031:G1094" si="51">E1031/D1031*100</f>
        <v>#DIV/0!</v>
      </c>
      <c r="H1031" s="2">
        <f t="shared" si="49"/>
        <v>7</v>
      </c>
    </row>
    <row r="1032" spans="1:8">
      <c r="A1032" s="8">
        <v>2150802</v>
      </c>
      <c r="B1032" s="193" t="s">
        <v>67</v>
      </c>
      <c r="C1032" s="9"/>
      <c r="D1032" s="9"/>
      <c r="E1032" s="9">
        <v>0</v>
      </c>
      <c r="F1032" s="10" t="e">
        <f t="shared" si="50"/>
        <v>#DIV/0!</v>
      </c>
      <c r="G1032" s="10" t="e">
        <f t="shared" si="51"/>
        <v>#DIV/0!</v>
      </c>
      <c r="H1032" s="2">
        <f t="shared" si="49"/>
        <v>7</v>
      </c>
    </row>
    <row r="1033" spans="1:8">
      <c r="A1033" s="8">
        <v>2150803</v>
      </c>
      <c r="B1033" s="193" t="s">
        <v>68</v>
      </c>
      <c r="C1033" s="9"/>
      <c r="D1033" s="9"/>
      <c r="E1033" s="9">
        <v>0</v>
      </c>
      <c r="F1033" s="10" t="e">
        <f t="shared" si="50"/>
        <v>#DIV/0!</v>
      </c>
      <c r="G1033" s="10" t="e">
        <f t="shared" si="51"/>
        <v>#DIV/0!</v>
      </c>
      <c r="H1033" s="2">
        <f t="shared" si="49"/>
        <v>7</v>
      </c>
    </row>
    <row r="1034" spans="1:8">
      <c r="A1034" s="8">
        <v>2150804</v>
      </c>
      <c r="B1034" s="193" t="s">
        <v>842</v>
      </c>
      <c r="C1034" s="9"/>
      <c r="D1034" s="9"/>
      <c r="E1034" s="9">
        <v>0</v>
      </c>
      <c r="F1034" s="10" t="e">
        <f t="shared" si="50"/>
        <v>#DIV/0!</v>
      </c>
      <c r="G1034" s="10" t="e">
        <f t="shared" si="51"/>
        <v>#DIV/0!</v>
      </c>
      <c r="H1034" s="2">
        <f t="shared" si="49"/>
        <v>7</v>
      </c>
    </row>
    <row r="1035" spans="1:8">
      <c r="A1035" s="8">
        <v>2150805</v>
      </c>
      <c r="B1035" s="193" t="s">
        <v>843</v>
      </c>
      <c r="C1035" s="9"/>
      <c r="D1035" s="9">
        <v>115</v>
      </c>
      <c r="E1035" s="9">
        <v>0</v>
      </c>
      <c r="F1035" s="10" t="e">
        <f t="shared" si="50"/>
        <v>#DIV/0!</v>
      </c>
      <c r="G1035" s="10">
        <f t="shared" si="51"/>
        <v>0</v>
      </c>
      <c r="H1035" s="2">
        <f t="shared" si="49"/>
        <v>7</v>
      </c>
    </row>
    <row r="1036" spans="1:8">
      <c r="A1036" s="8">
        <v>2150806</v>
      </c>
      <c r="B1036" s="193" t="s">
        <v>844</v>
      </c>
      <c r="C1036" s="9"/>
      <c r="D1036" s="9"/>
      <c r="E1036" s="9">
        <v>0</v>
      </c>
      <c r="F1036" s="10" t="e">
        <f t="shared" si="50"/>
        <v>#DIV/0!</v>
      </c>
      <c r="G1036" s="10" t="e">
        <f t="shared" si="51"/>
        <v>#DIV/0!</v>
      </c>
      <c r="H1036" s="2">
        <f t="shared" si="49"/>
        <v>7</v>
      </c>
    </row>
    <row r="1037" spans="1:8">
      <c r="A1037" s="8">
        <v>2150899</v>
      </c>
      <c r="B1037" s="193" t="s">
        <v>845</v>
      </c>
      <c r="C1037" s="9">
        <v>650</v>
      </c>
      <c r="D1037" s="9">
        <v>724</v>
      </c>
      <c r="E1037" s="188">
        <v>500</v>
      </c>
      <c r="F1037" s="10">
        <f t="shared" si="50"/>
        <v>76.923076923076934</v>
      </c>
      <c r="G1037" s="10">
        <f t="shared" si="51"/>
        <v>69.060773480662988</v>
      </c>
      <c r="H1037" s="2">
        <f t="shared" si="49"/>
        <v>7</v>
      </c>
    </row>
    <row r="1038" spans="1:8">
      <c r="A1038" s="73">
        <v>21599</v>
      </c>
      <c r="B1038" s="192" t="s">
        <v>846</v>
      </c>
      <c r="C1038" s="10">
        <f>SUM(C1039:C1043)</f>
        <v>0</v>
      </c>
      <c r="D1038" s="10">
        <f>SUM(D1039:D1043)</f>
        <v>0</v>
      </c>
      <c r="E1038" s="10">
        <f>SUM(E1039:E1043)</f>
        <v>0</v>
      </c>
      <c r="F1038" s="10" t="e">
        <f t="shared" si="50"/>
        <v>#DIV/0!</v>
      </c>
      <c r="G1038" s="10" t="e">
        <f t="shared" si="51"/>
        <v>#DIV/0!</v>
      </c>
      <c r="H1038" s="2">
        <f t="shared" si="49"/>
        <v>5</v>
      </c>
    </row>
    <row r="1039" spans="1:8">
      <c r="A1039" s="8">
        <v>2159901</v>
      </c>
      <c r="B1039" s="193" t="s">
        <v>847</v>
      </c>
      <c r="C1039" s="9"/>
      <c r="D1039" s="9"/>
      <c r="E1039" s="9">
        <v>0</v>
      </c>
      <c r="F1039" s="10" t="e">
        <f t="shared" si="50"/>
        <v>#DIV/0!</v>
      </c>
      <c r="G1039" s="10" t="e">
        <f t="shared" si="51"/>
        <v>#DIV/0!</v>
      </c>
      <c r="H1039" s="2">
        <f t="shared" si="49"/>
        <v>7</v>
      </c>
    </row>
    <row r="1040" spans="1:8">
      <c r="A1040" s="8">
        <v>2159904</v>
      </c>
      <c r="B1040" s="193" t="s">
        <v>848</v>
      </c>
      <c r="C1040" s="9"/>
      <c r="D1040" s="9"/>
      <c r="E1040" s="9">
        <v>0</v>
      </c>
      <c r="F1040" s="10" t="e">
        <f t="shared" si="50"/>
        <v>#DIV/0!</v>
      </c>
      <c r="G1040" s="10" t="e">
        <f t="shared" si="51"/>
        <v>#DIV/0!</v>
      </c>
      <c r="H1040" s="2">
        <f t="shared" si="49"/>
        <v>7</v>
      </c>
    </row>
    <row r="1041" spans="1:8">
      <c r="A1041" s="8">
        <v>2159905</v>
      </c>
      <c r="B1041" s="193" t="s">
        <v>849</v>
      </c>
      <c r="C1041" s="9"/>
      <c r="D1041" s="9"/>
      <c r="E1041" s="9">
        <v>0</v>
      </c>
      <c r="F1041" s="10" t="e">
        <f t="shared" si="50"/>
        <v>#DIV/0!</v>
      </c>
      <c r="G1041" s="10" t="e">
        <f t="shared" si="51"/>
        <v>#DIV/0!</v>
      </c>
      <c r="H1041" s="2">
        <f t="shared" si="49"/>
        <v>7</v>
      </c>
    </row>
    <row r="1042" spans="1:8">
      <c r="A1042" s="8">
        <v>2159906</v>
      </c>
      <c r="B1042" s="193" t="s">
        <v>850</v>
      </c>
      <c r="C1042" s="9"/>
      <c r="D1042" s="9"/>
      <c r="E1042" s="9">
        <v>0</v>
      </c>
      <c r="F1042" s="10" t="e">
        <f t="shared" si="50"/>
        <v>#DIV/0!</v>
      </c>
      <c r="G1042" s="10" t="e">
        <f t="shared" si="51"/>
        <v>#DIV/0!</v>
      </c>
      <c r="H1042" s="2">
        <f t="shared" si="49"/>
        <v>7</v>
      </c>
    </row>
    <row r="1043" spans="1:8">
      <c r="A1043" s="8">
        <v>2159999</v>
      </c>
      <c r="B1043" s="193" t="s">
        <v>851</v>
      </c>
      <c r="C1043" s="9"/>
      <c r="D1043" s="9"/>
      <c r="E1043" s="9">
        <v>0</v>
      </c>
      <c r="F1043" s="10" t="e">
        <f t="shared" si="50"/>
        <v>#DIV/0!</v>
      </c>
      <c r="G1043" s="10" t="e">
        <f t="shared" si="51"/>
        <v>#DIV/0!</v>
      </c>
      <c r="H1043" s="2">
        <f t="shared" si="49"/>
        <v>7</v>
      </c>
    </row>
    <row r="1044" spans="1:8">
      <c r="A1044" s="73">
        <v>216</v>
      </c>
      <c r="B1044" s="192" t="s">
        <v>852</v>
      </c>
      <c r="C1044" s="10">
        <f>C1045+C1055+C1061</f>
        <v>769</v>
      </c>
      <c r="D1044" s="10">
        <f>D1045+D1055+D1061</f>
        <v>3823</v>
      </c>
      <c r="E1044" s="10">
        <f>E1045+E1055+E1061</f>
        <v>1860</v>
      </c>
      <c r="F1044" s="10">
        <f t="shared" si="50"/>
        <v>241.87256176853057</v>
      </c>
      <c r="G1044" s="10">
        <f t="shared" si="51"/>
        <v>48.652890400209259</v>
      </c>
      <c r="H1044" s="2">
        <f t="shared" si="49"/>
        <v>3</v>
      </c>
    </row>
    <row r="1045" spans="1:8">
      <c r="A1045" s="73">
        <v>21602</v>
      </c>
      <c r="B1045" s="192" t="s">
        <v>853</v>
      </c>
      <c r="C1045" s="10">
        <f>SUM(C1046:C1054)</f>
        <v>729</v>
      </c>
      <c r="D1045" s="10">
        <f>SUM(D1046:D1054)</f>
        <v>3268</v>
      </c>
      <c r="E1045" s="10">
        <f>SUM(E1046:E1054)</f>
        <v>1760</v>
      </c>
      <c r="F1045" s="10">
        <f t="shared" si="50"/>
        <v>241.42661179698214</v>
      </c>
      <c r="G1045" s="10">
        <f t="shared" si="51"/>
        <v>53.855569155446759</v>
      </c>
      <c r="H1045" s="2">
        <f t="shared" si="49"/>
        <v>5</v>
      </c>
    </row>
    <row r="1046" spans="1:8">
      <c r="A1046" s="8">
        <v>2160201</v>
      </c>
      <c r="B1046" s="193" t="s">
        <v>66</v>
      </c>
      <c r="C1046" s="9">
        <v>111</v>
      </c>
      <c r="D1046" s="9">
        <v>107</v>
      </c>
      <c r="E1046" s="9">
        <v>104</v>
      </c>
      <c r="F1046" s="10">
        <f t="shared" si="50"/>
        <v>93.693693693693689</v>
      </c>
      <c r="G1046" s="10">
        <f t="shared" si="51"/>
        <v>97.196261682242991</v>
      </c>
      <c r="H1046" s="2">
        <f t="shared" si="49"/>
        <v>7</v>
      </c>
    </row>
    <row r="1047" spans="1:8">
      <c r="A1047" s="8">
        <v>2160202</v>
      </c>
      <c r="B1047" s="193" t="s">
        <v>67</v>
      </c>
      <c r="C1047" s="9"/>
      <c r="D1047" s="9">
        <v>224</v>
      </c>
      <c r="E1047" s="9">
        <v>30</v>
      </c>
      <c r="F1047" s="10" t="e">
        <f t="shared" si="50"/>
        <v>#DIV/0!</v>
      </c>
      <c r="G1047" s="10">
        <f t="shared" si="51"/>
        <v>13.392857142857142</v>
      </c>
      <c r="H1047" s="2">
        <f t="shared" si="49"/>
        <v>7</v>
      </c>
    </row>
    <row r="1048" spans="1:8">
      <c r="A1048" s="8">
        <v>2160203</v>
      </c>
      <c r="B1048" s="193" t="s">
        <v>68</v>
      </c>
      <c r="C1048" s="9"/>
      <c r="D1048" s="9">
        <v>0</v>
      </c>
      <c r="E1048" s="9">
        <v>0</v>
      </c>
      <c r="F1048" s="10" t="e">
        <f t="shared" si="50"/>
        <v>#DIV/0!</v>
      </c>
      <c r="G1048" s="10" t="e">
        <f t="shared" si="51"/>
        <v>#DIV/0!</v>
      </c>
      <c r="H1048" s="2">
        <f t="shared" si="49"/>
        <v>7</v>
      </c>
    </row>
    <row r="1049" spans="1:8">
      <c r="A1049" s="8">
        <v>2160216</v>
      </c>
      <c r="B1049" s="193" t="s">
        <v>854</v>
      </c>
      <c r="C1049" s="9"/>
      <c r="D1049" s="9">
        <v>0</v>
      </c>
      <c r="E1049" s="9">
        <v>0</v>
      </c>
      <c r="F1049" s="10" t="e">
        <f t="shared" si="50"/>
        <v>#DIV/0!</v>
      </c>
      <c r="G1049" s="10" t="e">
        <f t="shared" si="51"/>
        <v>#DIV/0!</v>
      </c>
      <c r="H1049" s="2">
        <f t="shared" si="49"/>
        <v>7</v>
      </c>
    </row>
    <row r="1050" spans="1:8">
      <c r="A1050" s="8">
        <v>2160217</v>
      </c>
      <c r="B1050" s="193" t="s">
        <v>855</v>
      </c>
      <c r="C1050" s="9"/>
      <c r="D1050" s="9">
        <v>75</v>
      </c>
      <c r="E1050" s="9">
        <v>60</v>
      </c>
      <c r="F1050" s="10" t="e">
        <f t="shared" si="50"/>
        <v>#DIV/0!</v>
      </c>
      <c r="G1050" s="10">
        <f t="shared" si="51"/>
        <v>80</v>
      </c>
      <c r="H1050" s="2">
        <f t="shared" si="49"/>
        <v>7</v>
      </c>
    </row>
    <row r="1051" spans="1:8">
      <c r="A1051" s="8">
        <v>2160218</v>
      </c>
      <c r="B1051" s="193" t="s">
        <v>856</v>
      </c>
      <c r="C1051" s="9"/>
      <c r="D1051" s="9">
        <v>0</v>
      </c>
      <c r="E1051" s="9">
        <v>0</v>
      </c>
      <c r="F1051" s="10" t="e">
        <f t="shared" si="50"/>
        <v>#DIV/0!</v>
      </c>
      <c r="G1051" s="10" t="e">
        <f t="shared" si="51"/>
        <v>#DIV/0!</v>
      </c>
      <c r="H1051" s="2">
        <f t="shared" si="49"/>
        <v>7</v>
      </c>
    </row>
    <row r="1052" spans="1:8">
      <c r="A1052" s="8">
        <v>2160219</v>
      </c>
      <c r="B1052" s="193" t="s">
        <v>857</v>
      </c>
      <c r="C1052" s="9"/>
      <c r="D1052" s="9">
        <v>0</v>
      </c>
      <c r="E1052" s="9">
        <v>0</v>
      </c>
      <c r="F1052" s="10" t="e">
        <f t="shared" si="50"/>
        <v>#DIV/0!</v>
      </c>
      <c r="G1052" s="10" t="e">
        <f t="shared" si="51"/>
        <v>#DIV/0!</v>
      </c>
      <c r="H1052" s="2">
        <f t="shared" si="49"/>
        <v>7</v>
      </c>
    </row>
    <row r="1053" spans="1:8">
      <c r="A1053" s="8">
        <v>2160250</v>
      </c>
      <c r="B1053" s="193" t="s">
        <v>75</v>
      </c>
      <c r="C1053" s="9"/>
      <c r="D1053" s="9">
        <v>0</v>
      </c>
      <c r="E1053" s="9">
        <v>0</v>
      </c>
      <c r="F1053" s="10" t="e">
        <f t="shared" si="50"/>
        <v>#DIV/0!</v>
      </c>
      <c r="G1053" s="10" t="e">
        <f t="shared" si="51"/>
        <v>#DIV/0!</v>
      </c>
      <c r="H1053" s="2">
        <f t="shared" si="49"/>
        <v>7</v>
      </c>
    </row>
    <row r="1054" spans="1:8">
      <c r="A1054" s="8">
        <v>2160299</v>
      </c>
      <c r="B1054" s="193" t="s">
        <v>858</v>
      </c>
      <c r="C1054" s="9">
        <v>618</v>
      </c>
      <c r="D1054" s="9">
        <v>2862</v>
      </c>
      <c r="E1054" s="9">
        <v>1566</v>
      </c>
      <c r="F1054" s="10">
        <f t="shared" si="50"/>
        <v>253.39805825242721</v>
      </c>
      <c r="G1054" s="10">
        <f t="shared" si="51"/>
        <v>54.716981132075468</v>
      </c>
      <c r="H1054" s="2">
        <f t="shared" si="49"/>
        <v>7</v>
      </c>
    </row>
    <row r="1055" spans="1:8">
      <c r="A1055" s="73">
        <v>21606</v>
      </c>
      <c r="B1055" s="192" t="s">
        <v>859</v>
      </c>
      <c r="C1055" s="10">
        <f>SUM(C1056:C1060)</f>
        <v>40</v>
      </c>
      <c r="D1055" s="10">
        <f>SUM(D1056:D1060)</f>
        <v>391</v>
      </c>
      <c r="E1055" s="10">
        <f>SUM(E1056:E1060)</f>
        <v>0</v>
      </c>
      <c r="F1055" s="10">
        <f t="shared" si="50"/>
        <v>0</v>
      </c>
      <c r="G1055" s="10">
        <f t="shared" si="51"/>
        <v>0</v>
      </c>
      <c r="H1055" s="2">
        <f t="shared" si="49"/>
        <v>5</v>
      </c>
    </row>
    <row r="1056" spans="1:8">
      <c r="A1056" s="8">
        <v>2160601</v>
      </c>
      <c r="B1056" s="193" t="s">
        <v>66</v>
      </c>
      <c r="C1056" s="9"/>
      <c r="D1056" s="9"/>
      <c r="E1056" s="9">
        <v>0</v>
      </c>
      <c r="F1056" s="10" t="e">
        <f t="shared" si="50"/>
        <v>#DIV/0!</v>
      </c>
      <c r="G1056" s="10" t="e">
        <f t="shared" si="51"/>
        <v>#DIV/0!</v>
      </c>
      <c r="H1056" s="2">
        <f t="shared" si="49"/>
        <v>7</v>
      </c>
    </row>
    <row r="1057" spans="1:8">
      <c r="A1057" s="8">
        <v>2160602</v>
      </c>
      <c r="B1057" s="193" t="s">
        <v>67</v>
      </c>
      <c r="C1057" s="9">
        <v>40</v>
      </c>
      <c r="D1057" s="9">
        <v>391</v>
      </c>
      <c r="E1057" s="9">
        <v>0</v>
      </c>
      <c r="F1057" s="10">
        <f t="shared" si="50"/>
        <v>0</v>
      </c>
      <c r="G1057" s="10">
        <f t="shared" si="51"/>
        <v>0</v>
      </c>
      <c r="H1057" s="2">
        <f t="shared" si="49"/>
        <v>7</v>
      </c>
    </row>
    <row r="1058" spans="1:8">
      <c r="A1058" s="8">
        <v>2160603</v>
      </c>
      <c r="B1058" s="193" t="s">
        <v>68</v>
      </c>
      <c r="C1058" s="9"/>
      <c r="D1058" s="9"/>
      <c r="E1058" s="9">
        <v>0</v>
      </c>
      <c r="F1058" s="10" t="e">
        <f t="shared" si="50"/>
        <v>#DIV/0!</v>
      </c>
      <c r="G1058" s="10" t="e">
        <f t="shared" si="51"/>
        <v>#DIV/0!</v>
      </c>
      <c r="H1058" s="2">
        <f t="shared" si="49"/>
        <v>7</v>
      </c>
    </row>
    <row r="1059" spans="1:8">
      <c r="A1059" s="8">
        <v>2160607</v>
      </c>
      <c r="B1059" s="193" t="s">
        <v>860</v>
      </c>
      <c r="C1059" s="9"/>
      <c r="D1059" s="9"/>
      <c r="E1059" s="9">
        <v>0</v>
      </c>
      <c r="F1059" s="10" t="e">
        <f t="shared" si="50"/>
        <v>#DIV/0!</v>
      </c>
      <c r="G1059" s="10" t="e">
        <f t="shared" si="51"/>
        <v>#DIV/0!</v>
      </c>
      <c r="H1059" s="2">
        <f t="shared" si="49"/>
        <v>7</v>
      </c>
    </row>
    <row r="1060" spans="1:8">
      <c r="A1060" s="8">
        <v>2160699</v>
      </c>
      <c r="B1060" s="193" t="s">
        <v>861</v>
      </c>
      <c r="C1060" s="9"/>
      <c r="D1060" s="9"/>
      <c r="E1060" s="9">
        <v>0</v>
      </c>
      <c r="F1060" s="10" t="e">
        <f t="shared" si="50"/>
        <v>#DIV/0!</v>
      </c>
      <c r="G1060" s="10" t="e">
        <f t="shared" si="51"/>
        <v>#DIV/0!</v>
      </c>
      <c r="H1060" s="2">
        <f t="shared" si="49"/>
        <v>7</v>
      </c>
    </row>
    <row r="1061" spans="1:8">
      <c r="A1061" s="73">
        <v>21699</v>
      </c>
      <c r="B1061" s="192" t="s">
        <v>862</v>
      </c>
      <c r="C1061" s="10">
        <f>SUM(C1062:C1063)</f>
        <v>0</v>
      </c>
      <c r="D1061" s="10">
        <f>SUM(D1062:D1063)</f>
        <v>164</v>
      </c>
      <c r="E1061" s="10">
        <f>SUM(E1062:E1063)</f>
        <v>100</v>
      </c>
      <c r="F1061" s="10" t="e">
        <f t="shared" si="50"/>
        <v>#DIV/0!</v>
      </c>
      <c r="G1061" s="10">
        <f t="shared" si="51"/>
        <v>60.975609756097562</v>
      </c>
      <c r="H1061" s="2">
        <f t="shared" si="49"/>
        <v>5</v>
      </c>
    </row>
    <row r="1062" spans="1:8">
      <c r="A1062" s="8">
        <v>2169901</v>
      </c>
      <c r="B1062" s="193" t="s">
        <v>863</v>
      </c>
      <c r="C1062" s="9"/>
      <c r="D1062" s="9"/>
      <c r="E1062" s="9">
        <v>0</v>
      </c>
      <c r="F1062" s="10" t="e">
        <f t="shared" si="50"/>
        <v>#DIV/0!</v>
      </c>
      <c r="G1062" s="10" t="e">
        <f t="shared" si="51"/>
        <v>#DIV/0!</v>
      </c>
      <c r="H1062" s="2">
        <f t="shared" ref="H1062:H1125" si="52">LEN(A1062)</f>
        <v>7</v>
      </c>
    </row>
    <row r="1063" spans="1:8">
      <c r="A1063" s="8">
        <v>2169999</v>
      </c>
      <c r="B1063" s="193" t="s">
        <v>864</v>
      </c>
      <c r="C1063" s="9"/>
      <c r="D1063" s="9">
        <v>164</v>
      </c>
      <c r="E1063" s="9">
        <v>100</v>
      </c>
      <c r="F1063" s="10" t="e">
        <f t="shared" si="50"/>
        <v>#DIV/0!</v>
      </c>
      <c r="G1063" s="10">
        <f t="shared" si="51"/>
        <v>60.975609756097562</v>
      </c>
      <c r="H1063" s="2">
        <f t="shared" si="52"/>
        <v>7</v>
      </c>
    </row>
    <row r="1064" spans="1:8">
      <c r="A1064" s="73">
        <v>217</v>
      </c>
      <c r="B1064" s="192" t="s">
        <v>865</v>
      </c>
      <c r="C1064" s="10">
        <f>C1065+C1072+C1082+C1088+C1091</f>
        <v>0</v>
      </c>
      <c r="D1064" s="10">
        <f>D1065+D1072+D1082+D1088+D1091</f>
        <v>24</v>
      </c>
      <c r="E1064" s="10">
        <f>E1065+E1072+E1082+E1088+E1091</f>
        <v>140</v>
      </c>
      <c r="F1064" s="10" t="e">
        <f t="shared" si="50"/>
        <v>#DIV/0!</v>
      </c>
      <c r="G1064" s="10">
        <f t="shared" si="51"/>
        <v>583.33333333333326</v>
      </c>
      <c r="H1064" s="2">
        <f t="shared" si="52"/>
        <v>3</v>
      </c>
    </row>
    <row r="1065" spans="1:8">
      <c r="A1065" s="73">
        <v>21701</v>
      </c>
      <c r="B1065" s="192" t="s">
        <v>866</v>
      </c>
      <c r="C1065" s="10">
        <f>SUM(C1066:C1071)</f>
        <v>0</v>
      </c>
      <c r="D1065" s="10">
        <f>SUM(D1066:D1071)</f>
        <v>0</v>
      </c>
      <c r="E1065" s="10">
        <f>SUM(E1066:E1071)</f>
        <v>0</v>
      </c>
      <c r="F1065" s="10" t="e">
        <f t="shared" si="50"/>
        <v>#DIV/0!</v>
      </c>
      <c r="G1065" s="10" t="e">
        <f t="shared" si="51"/>
        <v>#DIV/0!</v>
      </c>
      <c r="H1065" s="2">
        <f t="shared" si="52"/>
        <v>5</v>
      </c>
    </row>
    <row r="1066" spans="1:8">
      <c r="A1066" s="8">
        <v>2170101</v>
      </c>
      <c r="B1066" s="193" t="s">
        <v>66</v>
      </c>
      <c r="C1066" s="9"/>
      <c r="D1066" s="9"/>
      <c r="E1066" s="9">
        <v>0</v>
      </c>
      <c r="F1066" s="10" t="e">
        <f t="shared" si="50"/>
        <v>#DIV/0!</v>
      </c>
      <c r="G1066" s="10" t="e">
        <f t="shared" si="51"/>
        <v>#DIV/0!</v>
      </c>
      <c r="H1066" s="2">
        <f t="shared" si="52"/>
        <v>7</v>
      </c>
    </row>
    <row r="1067" spans="1:8">
      <c r="A1067" s="8">
        <v>2170102</v>
      </c>
      <c r="B1067" s="193" t="s">
        <v>67</v>
      </c>
      <c r="C1067" s="9"/>
      <c r="D1067" s="9"/>
      <c r="E1067" s="9">
        <v>0</v>
      </c>
      <c r="F1067" s="10" t="e">
        <f t="shared" si="50"/>
        <v>#DIV/0!</v>
      </c>
      <c r="G1067" s="10" t="e">
        <f t="shared" si="51"/>
        <v>#DIV/0!</v>
      </c>
      <c r="H1067" s="2">
        <f t="shared" si="52"/>
        <v>7</v>
      </c>
    </row>
    <row r="1068" spans="1:8">
      <c r="A1068" s="8">
        <v>2170103</v>
      </c>
      <c r="B1068" s="193" t="s">
        <v>68</v>
      </c>
      <c r="C1068" s="9"/>
      <c r="D1068" s="9"/>
      <c r="E1068" s="9">
        <v>0</v>
      </c>
      <c r="F1068" s="10" t="e">
        <f t="shared" si="50"/>
        <v>#DIV/0!</v>
      </c>
      <c r="G1068" s="10" t="e">
        <f t="shared" si="51"/>
        <v>#DIV/0!</v>
      </c>
      <c r="H1068" s="2">
        <f t="shared" si="52"/>
        <v>7</v>
      </c>
    </row>
    <row r="1069" spans="1:8">
      <c r="A1069" s="8">
        <v>2170104</v>
      </c>
      <c r="B1069" s="193" t="s">
        <v>867</v>
      </c>
      <c r="C1069" s="9"/>
      <c r="D1069" s="9"/>
      <c r="E1069" s="9">
        <v>0</v>
      </c>
      <c r="F1069" s="10" t="e">
        <f t="shared" si="50"/>
        <v>#DIV/0!</v>
      </c>
      <c r="G1069" s="10" t="e">
        <f t="shared" si="51"/>
        <v>#DIV/0!</v>
      </c>
      <c r="H1069" s="2">
        <f t="shared" si="52"/>
        <v>7</v>
      </c>
    </row>
    <row r="1070" spans="1:8">
      <c r="A1070" s="8">
        <v>2170150</v>
      </c>
      <c r="B1070" s="193" t="s">
        <v>75</v>
      </c>
      <c r="C1070" s="9"/>
      <c r="D1070" s="9"/>
      <c r="E1070" s="9">
        <v>0</v>
      </c>
      <c r="F1070" s="10" t="e">
        <f t="shared" si="50"/>
        <v>#DIV/0!</v>
      </c>
      <c r="G1070" s="10" t="e">
        <f t="shared" si="51"/>
        <v>#DIV/0!</v>
      </c>
      <c r="H1070" s="2">
        <f t="shared" si="52"/>
        <v>7</v>
      </c>
    </row>
    <row r="1071" spans="1:8">
      <c r="A1071" s="8">
        <v>2170199</v>
      </c>
      <c r="B1071" s="193" t="s">
        <v>868</v>
      </c>
      <c r="C1071" s="9"/>
      <c r="D1071" s="9"/>
      <c r="E1071" s="9">
        <v>0</v>
      </c>
      <c r="F1071" s="10" t="e">
        <f t="shared" si="50"/>
        <v>#DIV/0!</v>
      </c>
      <c r="G1071" s="10" t="e">
        <f t="shared" si="51"/>
        <v>#DIV/0!</v>
      </c>
      <c r="H1071" s="2">
        <f t="shared" si="52"/>
        <v>7</v>
      </c>
    </row>
    <row r="1072" spans="1:8">
      <c r="A1072" s="73">
        <v>21702</v>
      </c>
      <c r="B1072" s="192" t="s">
        <v>869</v>
      </c>
      <c r="C1072" s="10">
        <f>SUM(C1073:C1081)</f>
        <v>0</v>
      </c>
      <c r="D1072" s="10">
        <f>SUM(D1073:D1081)</f>
        <v>0</v>
      </c>
      <c r="E1072" s="10">
        <f>SUM(E1073:E1081)</f>
        <v>0</v>
      </c>
      <c r="F1072" s="10" t="e">
        <f t="shared" si="50"/>
        <v>#DIV/0!</v>
      </c>
      <c r="G1072" s="10" t="e">
        <f t="shared" si="51"/>
        <v>#DIV/0!</v>
      </c>
      <c r="H1072" s="2">
        <f t="shared" si="52"/>
        <v>5</v>
      </c>
    </row>
    <row r="1073" spans="1:8">
      <c r="A1073" s="8">
        <v>2170201</v>
      </c>
      <c r="B1073" s="193" t="s">
        <v>870</v>
      </c>
      <c r="C1073" s="9"/>
      <c r="D1073" s="9"/>
      <c r="E1073" s="9">
        <v>0</v>
      </c>
      <c r="F1073" s="10" t="e">
        <f t="shared" si="50"/>
        <v>#DIV/0!</v>
      </c>
      <c r="G1073" s="10" t="e">
        <f t="shared" si="51"/>
        <v>#DIV/0!</v>
      </c>
      <c r="H1073" s="2">
        <f t="shared" si="52"/>
        <v>7</v>
      </c>
    </row>
    <row r="1074" spans="1:8">
      <c r="A1074" s="8">
        <v>2170202</v>
      </c>
      <c r="B1074" s="193" t="s">
        <v>871</v>
      </c>
      <c r="C1074" s="9"/>
      <c r="D1074" s="9"/>
      <c r="E1074" s="9">
        <v>0</v>
      </c>
      <c r="F1074" s="10" t="e">
        <f t="shared" si="50"/>
        <v>#DIV/0!</v>
      </c>
      <c r="G1074" s="10" t="e">
        <f t="shared" si="51"/>
        <v>#DIV/0!</v>
      </c>
      <c r="H1074" s="2">
        <f t="shared" si="52"/>
        <v>7</v>
      </c>
    </row>
    <row r="1075" spans="1:8">
      <c r="A1075" s="8">
        <v>2170203</v>
      </c>
      <c r="B1075" s="193" t="s">
        <v>872</v>
      </c>
      <c r="C1075" s="9"/>
      <c r="D1075" s="9"/>
      <c r="E1075" s="9">
        <v>0</v>
      </c>
      <c r="F1075" s="10" t="e">
        <f t="shared" si="50"/>
        <v>#DIV/0!</v>
      </c>
      <c r="G1075" s="10" t="e">
        <f t="shared" si="51"/>
        <v>#DIV/0!</v>
      </c>
      <c r="H1075" s="2">
        <f t="shared" si="52"/>
        <v>7</v>
      </c>
    </row>
    <row r="1076" spans="1:8">
      <c r="A1076" s="8">
        <v>2170204</v>
      </c>
      <c r="B1076" s="193" t="s">
        <v>873</v>
      </c>
      <c r="C1076" s="9"/>
      <c r="D1076" s="9"/>
      <c r="E1076" s="9">
        <v>0</v>
      </c>
      <c r="F1076" s="10" t="e">
        <f t="shared" si="50"/>
        <v>#DIV/0!</v>
      </c>
      <c r="G1076" s="10" t="e">
        <f t="shared" si="51"/>
        <v>#DIV/0!</v>
      </c>
      <c r="H1076" s="2">
        <f t="shared" si="52"/>
        <v>7</v>
      </c>
    </row>
    <row r="1077" spans="1:8">
      <c r="A1077" s="8">
        <v>2170205</v>
      </c>
      <c r="B1077" s="193" t="s">
        <v>874</v>
      </c>
      <c r="C1077" s="9"/>
      <c r="D1077" s="9"/>
      <c r="E1077" s="9">
        <v>0</v>
      </c>
      <c r="F1077" s="10" t="e">
        <f t="shared" si="50"/>
        <v>#DIV/0!</v>
      </c>
      <c r="G1077" s="10" t="e">
        <f t="shared" si="51"/>
        <v>#DIV/0!</v>
      </c>
      <c r="H1077" s="2">
        <f t="shared" si="52"/>
        <v>7</v>
      </c>
    </row>
    <row r="1078" spans="1:8">
      <c r="A1078" s="8">
        <v>2170206</v>
      </c>
      <c r="B1078" s="193" t="s">
        <v>875</v>
      </c>
      <c r="C1078" s="9"/>
      <c r="D1078" s="9"/>
      <c r="E1078" s="9">
        <v>0</v>
      </c>
      <c r="F1078" s="10" t="e">
        <f t="shared" si="50"/>
        <v>#DIV/0!</v>
      </c>
      <c r="G1078" s="10" t="e">
        <f t="shared" si="51"/>
        <v>#DIV/0!</v>
      </c>
      <c r="H1078" s="2">
        <f t="shared" si="52"/>
        <v>7</v>
      </c>
    </row>
    <row r="1079" spans="1:8">
      <c r="A1079" s="8">
        <v>2170207</v>
      </c>
      <c r="B1079" s="193" t="s">
        <v>876</v>
      </c>
      <c r="C1079" s="9"/>
      <c r="D1079" s="9"/>
      <c r="E1079" s="9">
        <v>0</v>
      </c>
      <c r="F1079" s="10" t="e">
        <f t="shared" si="50"/>
        <v>#DIV/0!</v>
      </c>
      <c r="G1079" s="10" t="e">
        <f t="shared" si="51"/>
        <v>#DIV/0!</v>
      </c>
      <c r="H1079" s="2">
        <f t="shared" si="52"/>
        <v>7</v>
      </c>
    </row>
    <row r="1080" spans="1:8">
      <c r="A1080" s="8">
        <v>2170208</v>
      </c>
      <c r="B1080" s="193" t="s">
        <v>877</v>
      </c>
      <c r="C1080" s="9"/>
      <c r="D1080" s="9"/>
      <c r="E1080" s="9">
        <v>0</v>
      </c>
      <c r="F1080" s="10" t="e">
        <f t="shared" si="50"/>
        <v>#DIV/0!</v>
      </c>
      <c r="G1080" s="10" t="e">
        <f t="shared" si="51"/>
        <v>#DIV/0!</v>
      </c>
      <c r="H1080" s="2">
        <f t="shared" si="52"/>
        <v>7</v>
      </c>
    </row>
    <row r="1081" spans="1:8">
      <c r="A1081" s="8">
        <v>2170299</v>
      </c>
      <c r="B1081" s="193" t="s">
        <v>878</v>
      </c>
      <c r="C1081" s="9"/>
      <c r="D1081" s="9"/>
      <c r="E1081" s="9">
        <v>0</v>
      </c>
      <c r="F1081" s="10" t="e">
        <f t="shared" si="50"/>
        <v>#DIV/0!</v>
      </c>
      <c r="G1081" s="10" t="e">
        <f t="shared" si="51"/>
        <v>#DIV/0!</v>
      </c>
      <c r="H1081" s="2">
        <f t="shared" si="52"/>
        <v>7</v>
      </c>
    </row>
    <row r="1082" spans="1:8">
      <c r="A1082" s="73">
        <v>21703</v>
      </c>
      <c r="B1082" s="192" t="s">
        <v>879</v>
      </c>
      <c r="C1082" s="10">
        <f>SUM(C1083:C1087)</f>
        <v>0</v>
      </c>
      <c r="D1082" s="10">
        <f>SUM(D1083:D1087)</f>
        <v>24</v>
      </c>
      <c r="E1082" s="10">
        <f>SUM(E1083:E1087)</f>
        <v>130</v>
      </c>
      <c r="F1082" s="10" t="e">
        <f t="shared" si="50"/>
        <v>#DIV/0!</v>
      </c>
      <c r="G1082" s="10">
        <f t="shared" si="51"/>
        <v>541.66666666666674</v>
      </c>
      <c r="H1082" s="2">
        <f t="shared" si="52"/>
        <v>5</v>
      </c>
    </row>
    <row r="1083" spans="1:8">
      <c r="A1083" s="8">
        <v>2170301</v>
      </c>
      <c r="B1083" s="193" t="s">
        <v>880</v>
      </c>
      <c r="C1083" s="9"/>
      <c r="D1083" s="9"/>
      <c r="E1083" s="9">
        <v>0</v>
      </c>
      <c r="F1083" s="10" t="e">
        <f t="shared" si="50"/>
        <v>#DIV/0!</v>
      </c>
      <c r="G1083" s="10" t="e">
        <f t="shared" si="51"/>
        <v>#DIV/0!</v>
      </c>
      <c r="H1083" s="2">
        <f t="shared" si="52"/>
        <v>7</v>
      </c>
    </row>
    <row r="1084" spans="1:8">
      <c r="A1084" s="8">
        <v>2170302</v>
      </c>
      <c r="B1084" s="2" t="s">
        <v>881</v>
      </c>
      <c r="C1084" s="9"/>
      <c r="D1084" s="9">
        <v>24</v>
      </c>
      <c r="E1084" s="9">
        <v>130</v>
      </c>
      <c r="F1084" s="10" t="e">
        <f t="shared" si="50"/>
        <v>#DIV/0!</v>
      </c>
      <c r="G1084" s="10">
        <f t="shared" si="51"/>
        <v>541.66666666666674</v>
      </c>
      <c r="H1084" s="2">
        <f t="shared" si="52"/>
        <v>7</v>
      </c>
    </row>
    <row r="1085" spans="1:8">
      <c r="A1085" s="8">
        <v>2170303</v>
      </c>
      <c r="B1085" s="193" t="s">
        <v>882</v>
      </c>
      <c r="C1085" s="9"/>
      <c r="D1085" s="9"/>
      <c r="E1085" s="9">
        <v>0</v>
      </c>
      <c r="F1085" s="10" t="e">
        <f t="shared" si="50"/>
        <v>#DIV/0!</v>
      </c>
      <c r="G1085" s="10" t="e">
        <f t="shared" si="51"/>
        <v>#DIV/0!</v>
      </c>
      <c r="H1085" s="2">
        <f t="shared" si="52"/>
        <v>7</v>
      </c>
    </row>
    <row r="1086" spans="1:8">
      <c r="A1086" s="8">
        <v>2170304</v>
      </c>
      <c r="B1086" s="193" t="s">
        <v>883</v>
      </c>
      <c r="C1086" s="9"/>
      <c r="D1086" s="9"/>
      <c r="E1086" s="9">
        <v>0</v>
      </c>
      <c r="F1086" s="10" t="e">
        <f t="shared" si="50"/>
        <v>#DIV/0!</v>
      </c>
      <c r="G1086" s="10" t="e">
        <f t="shared" si="51"/>
        <v>#DIV/0!</v>
      </c>
      <c r="H1086" s="2">
        <f t="shared" si="52"/>
        <v>7</v>
      </c>
    </row>
    <row r="1087" spans="1:8">
      <c r="A1087" s="8">
        <v>2170399</v>
      </c>
      <c r="B1087" s="193" t="s">
        <v>884</v>
      </c>
      <c r="C1087" s="9"/>
      <c r="D1087" s="9"/>
      <c r="E1087" s="9">
        <v>0</v>
      </c>
      <c r="F1087" s="10" t="e">
        <f t="shared" si="50"/>
        <v>#DIV/0!</v>
      </c>
      <c r="G1087" s="10" t="e">
        <f t="shared" si="51"/>
        <v>#DIV/0!</v>
      </c>
      <c r="H1087" s="2">
        <f t="shared" si="52"/>
        <v>7</v>
      </c>
    </row>
    <row r="1088" spans="1:8">
      <c r="A1088" s="73">
        <v>21704</v>
      </c>
      <c r="B1088" s="192" t="s">
        <v>885</v>
      </c>
      <c r="C1088" s="10">
        <f>SUM(C1089:C1090)</f>
        <v>0</v>
      </c>
      <c r="D1088" s="10">
        <f>SUM(D1089:D1090)</f>
        <v>0</v>
      </c>
      <c r="E1088" s="10">
        <f>SUM(E1089:E1090)</f>
        <v>0</v>
      </c>
      <c r="F1088" s="10" t="e">
        <f t="shared" si="50"/>
        <v>#DIV/0!</v>
      </c>
      <c r="G1088" s="10" t="e">
        <f t="shared" si="51"/>
        <v>#DIV/0!</v>
      </c>
      <c r="H1088" s="2">
        <f t="shared" si="52"/>
        <v>5</v>
      </c>
    </row>
    <row r="1089" spans="1:8">
      <c r="A1089" s="8">
        <v>2170401</v>
      </c>
      <c r="B1089" s="193" t="s">
        <v>886</v>
      </c>
      <c r="C1089" s="9"/>
      <c r="D1089" s="9"/>
      <c r="E1089" s="9">
        <v>0</v>
      </c>
      <c r="F1089" s="10" t="e">
        <f t="shared" si="50"/>
        <v>#DIV/0!</v>
      </c>
      <c r="G1089" s="10" t="e">
        <f t="shared" si="51"/>
        <v>#DIV/0!</v>
      </c>
      <c r="H1089" s="2">
        <f t="shared" si="52"/>
        <v>7</v>
      </c>
    </row>
    <row r="1090" spans="1:8">
      <c r="A1090" s="8">
        <v>2170499</v>
      </c>
      <c r="B1090" s="193" t="s">
        <v>887</v>
      </c>
      <c r="C1090" s="9"/>
      <c r="D1090" s="9"/>
      <c r="E1090" s="9">
        <v>0</v>
      </c>
      <c r="F1090" s="10" t="e">
        <f t="shared" si="50"/>
        <v>#DIV/0!</v>
      </c>
      <c r="G1090" s="10" t="e">
        <f t="shared" si="51"/>
        <v>#DIV/0!</v>
      </c>
      <c r="H1090" s="2">
        <f t="shared" si="52"/>
        <v>7</v>
      </c>
    </row>
    <row r="1091" spans="1:8">
      <c r="A1091" s="73">
        <v>21799</v>
      </c>
      <c r="B1091" s="192" t="s">
        <v>888</v>
      </c>
      <c r="C1091" s="10">
        <f>SUM(C1092:C1093)</f>
        <v>0</v>
      </c>
      <c r="D1091" s="10">
        <f>SUM(D1092:D1093)</f>
        <v>0</v>
      </c>
      <c r="E1091" s="10">
        <f>SUM(E1092:E1093)</f>
        <v>10</v>
      </c>
      <c r="F1091" s="10" t="e">
        <f t="shared" si="50"/>
        <v>#DIV/0!</v>
      </c>
      <c r="G1091" s="10" t="e">
        <f t="shared" si="51"/>
        <v>#DIV/0!</v>
      </c>
      <c r="H1091" s="2">
        <f t="shared" si="52"/>
        <v>5</v>
      </c>
    </row>
    <row r="1092" spans="1:8">
      <c r="A1092" s="8">
        <v>2179902</v>
      </c>
      <c r="B1092" s="193" t="s">
        <v>889</v>
      </c>
      <c r="C1092" s="9"/>
      <c r="D1092" s="9"/>
      <c r="E1092" s="9">
        <v>0</v>
      </c>
      <c r="F1092" s="10" t="e">
        <f t="shared" si="50"/>
        <v>#DIV/0!</v>
      </c>
      <c r="G1092" s="10" t="e">
        <f t="shared" si="51"/>
        <v>#DIV/0!</v>
      </c>
      <c r="H1092" s="2">
        <f t="shared" si="52"/>
        <v>7</v>
      </c>
    </row>
    <row r="1093" spans="1:8">
      <c r="A1093" s="8">
        <v>2179999</v>
      </c>
      <c r="B1093" s="193" t="s">
        <v>890</v>
      </c>
      <c r="C1093" s="9"/>
      <c r="D1093" s="9"/>
      <c r="E1093" s="9">
        <v>10</v>
      </c>
      <c r="F1093" s="10" t="e">
        <f t="shared" si="50"/>
        <v>#DIV/0!</v>
      </c>
      <c r="G1093" s="10" t="e">
        <f t="shared" si="51"/>
        <v>#DIV/0!</v>
      </c>
      <c r="H1093" s="2">
        <f t="shared" si="52"/>
        <v>7</v>
      </c>
    </row>
    <row r="1094" spans="1:8">
      <c r="A1094" s="73">
        <v>219</v>
      </c>
      <c r="B1094" s="192" t="s">
        <v>891</v>
      </c>
      <c r="C1094" s="10">
        <f>C1095+C1096+C1097+C1098+C1099+C1100+C1101+C1102+C1103</f>
        <v>0</v>
      </c>
      <c r="D1094" s="10">
        <f>D1095+D1096+D1097+D1098+D1099+D1100+D1101+D1102+D1103</f>
        <v>0</v>
      </c>
      <c r="E1094" s="10">
        <f>E1095+E1096+E1097+E1098+E1099+E1100+E1101+E1102+E1103</f>
        <v>0</v>
      </c>
      <c r="F1094" s="10" t="e">
        <f t="shared" si="50"/>
        <v>#DIV/0!</v>
      </c>
      <c r="G1094" s="10" t="e">
        <f t="shared" si="51"/>
        <v>#DIV/0!</v>
      </c>
      <c r="H1094" s="2">
        <f t="shared" si="52"/>
        <v>3</v>
      </c>
    </row>
    <row r="1095" spans="1:8">
      <c r="A1095" s="73">
        <v>21901</v>
      </c>
      <c r="B1095" s="192" t="s">
        <v>892</v>
      </c>
      <c r="C1095" s="10"/>
      <c r="D1095" s="10"/>
      <c r="E1095" s="10"/>
      <c r="F1095" s="10" t="e">
        <f t="shared" ref="F1095:F1158" si="53">E1095/C1095*100</f>
        <v>#DIV/0!</v>
      </c>
      <c r="G1095" s="10" t="e">
        <f t="shared" ref="G1095:G1158" si="54">E1095/D1095*100</f>
        <v>#DIV/0!</v>
      </c>
      <c r="H1095" s="2">
        <f t="shared" si="52"/>
        <v>5</v>
      </c>
    </row>
    <row r="1096" spans="1:8">
      <c r="A1096" s="73">
        <v>21902</v>
      </c>
      <c r="B1096" s="192" t="s">
        <v>893</v>
      </c>
      <c r="C1096" s="10"/>
      <c r="D1096" s="10"/>
      <c r="E1096" s="10"/>
      <c r="F1096" s="10" t="e">
        <f t="shared" si="53"/>
        <v>#DIV/0!</v>
      </c>
      <c r="G1096" s="10" t="e">
        <f t="shared" si="54"/>
        <v>#DIV/0!</v>
      </c>
      <c r="H1096" s="2">
        <f t="shared" si="52"/>
        <v>5</v>
      </c>
    </row>
    <row r="1097" spans="1:8">
      <c r="A1097" s="73">
        <v>21903</v>
      </c>
      <c r="B1097" s="192" t="s">
        <v>894</v>
      </c>
      <c r="C1097" s="10"/>
      <c r="D1097" s="10"/>
      <c r="E1097" s="10"/>
      <c r="F1097" s="10" t="e">
        <f t="shared" si="53"/>
        <v>#DIV/0!</v>
      </c>
      <c r="G1097" s="10" t="e">
        <f t="shared" si="54"/>
        <v>#DIV/0!</v>
      </c>
      <c r="H1097" s="2">
        <f t="shared" si="52"/>
        <v>5</v>
      </c>
    </row>
    <row r="1098" spans="1:8">
      <c r="A1098" s="73">
        <v>21904</v>
      </c>
      <c r="B1098" s="192" t="s">
        <v>895</v>
      </c>
      <c r="C1098" s="10"/>
      <c r="D1098" s="10"/>
      <c r="E1098" s="10"/>
      <c r="F1098" s="10" t="e">
        <f t="shared" si="53"/>
        <v>#DIV/0!</v>
      </c>
      <c r="G1098" s="10" t="e">
        <f t="shared" si="54"/>
        <v>#DIV/0!</v>
      </c>
      <c r="H1098" s="2">
        <f t="shared" si="52"/>
        <v>5</v>
      </c>
    </row>
    <row r="1099" spans="1:8">
      <c r="A1099" s="73">
        <v>21905</v>
      </c>
      <c r="B1099" s="192" t="s">
        <v>896</v>
      </c>
      <c r="C1099" s="10"/>
      <c r="D1099" s="10"/>
      <c r="E1099" s="10"/>
      <c r="F1099" s="10" t="e">
        <f t="shared" si="53"/>
        <v>#DIV/0!</v>
      </c>
      <c r="G1099" s="10" t="e">
        <f t="shared" si="54"/>
        <v>#DIV/0!</v>
      </c>
      <c r="H1099" s="2">
        <f t="shared" si="52"/>
        <v>5</v>
      </c>
    </row>
    <row r="1100" spans="1:8">
      <c r="A1100" s="73">
        <v>21906</v>
      </c>
      <c r="B1100" s="192" t="s">
        <v>672</v>
      </c>
      <c r="C1100" s="10"/>
      <c r="D1100" s="10"/>
      <c r="E1100" s="10"/>
      <c r="F1100" s="10" t="e">
        <f t="shared" si="53"/>
        <v>#DIV/0!</v>
      </c>
      <c r="G1100" s="10" t="e">
        <f t="shared" si="54"/>
        <v>#DIV/0!</v>
      </c>
      <c r="H1100" s="2">
        <f t="shared" si="52"/>
        <v>5</v>
      </c>
    </row>
    <row r="1101" spans="1:8">
      <c r="A1101" s="73">
        <v>21907</v>
      </c>
      <c r="B1101" s="192" t="s">
        <v>897</v>
      </c>
      <c r="C1101" s="10"/>
      <c r="D1101" s="10"/>
      <c r="E1101" s="10"/>
      <c r="F1101" s="10" t="e">
        <f t="shared" si="53"/>
        <v>#DIV/0!</v>
      </c>
      <c r="G1101" s="10" t="e">
        <f t="shared" si="54"/>
        <v>#DIV/0!</v>
      </c>
      <c r="H1101" s="2">
        <f t="shared" si="52"/>
        <v>5</v>
      </c>
    </row>
    <row r="1102" spans="1:8">
      <c r="A1102" s="73">
        <v>21908</v>
      </c>
      <c r="B1102" s="192" t="s">
        <v>898</v>
      </c>
      <c r="C1102" s="10"/>
      <c r="D1102" s="10"/>
      <c r="E1102" s="10"/>
      <c r="F1102" s="10" t="e">
        <f t="shared" si="53"/>
        <v>#DIV/0!</v>
      </c>
      <c r="G1102" s="10" t="e">
        <f t="shared" si="54"/>
        <v>#DIV/0!</v>
      </c>
      <c r="H1102" s="2">
        <f t="shared" si="52"/>
        <v>5</v>
      </c>
    </row>
    <row r="1103" spans="1:8">
      <c r="A1103" s="73">
        <v>21999</v>
      </c>
      <c r="B1103" s="192" t="s">
        <v>899</v>
      </c>
      <c r="C1103" s="10"/>
      <c r="D1103" s="10"/>
      <c r="E1103" s="10"/>
      <c r="F1103" s="10" t="e">
        <f t="shared" si="53"/>
        <v>#DIV/0!</v>
      </c>
      <c r="G1103" s="10" t="e">
        <f t="shared" si="54"/>
        <v>#DIV/0!</v>
      </c>
      <c r="H1103" s="2">
        <f t="shared" si="52"/>
        <v>5</v>
      </c>
    </row>
    <row r="1104" spans="1:8">
      <c r="A1104" s="73">
        <v>220</v>
      </c>
      <c r="B1104" s="192" t="s">
        <v>900</v>
      </c>
      <c r="C1104" s="10">
        <f>C1105+C1132+C1147</f>
        <v>1868</v>
      </c>
      <c r="D1104" s="10">
        <f>D1105+D1132+D1147</f>
        <v>5285</v>
      </c>
      <c r="E1104" s="10">
        <f>E1105+E1132+E1147</f>
        <v>10205</v>
      </c>
      <c r="F1104" s="10">
        <f t="shared" si="53"/>
        <v>546.30620985010705</v>
      </c>
      <c r="G1104" s="10">
        <f t="shared" si="54"/>
        <v>193.09366130558183</v>
      </c>
      <c r="H1104" s="2">
        <f t="shared" si="52"/>
        <v>3</v>
      </c>
    </row>
    <row r="1105" spans="1:8">
      <c r="A1105" s="73">
        <v>22001</v>
      </c>
      <c r="B1105" s="192" t="s">
        <v>901</v>
      </c>
      <c r="C1105" s="10">
        <f>SUM(C1106:C1131)</f>
        <v>1868</v>
      </c>
      <c r="D1105" s="10">
        <f>SUM(D1106:D1131)</f>
        <v>5285</v>
      </c>
      <c r="E1105" s="10">
        <f>SUM(E1106:E1131)</f>
        <v>10195</v>
      </c>
      <c r="F1105" s="10">
        <f t="shared" si="53"/>
        <v>545.77087794432555</v>
      </c>
      <c r="G1105" s="10">
        <f t="shared" si="54"/>
        <v>192.90444654683066</v>
      </c>
      <c r="H1105" s="2">
        <f t="shared" si="52"/>
        <v>5</v>
      </c>
    </row>
    <row r="1106" spans="1:8">
      <c r="A1106" s="8">
        <v>2200101</v>
      </c>
      <c r="B1106" s="193" t="s">
        <v>66</v>
      </c>
      <c r="C1106" s="9">
        <v>1518</v>
      </c>
      <c r="D1106" s="9">
        <v>1217</v>
      </c>
      <c r="E1106" s="9">
        <v>2003</v>
      </c>
      <c r="F1106" s="10">
        <f t="shared" si="53"/>
        <v>131.94993412384716</v>
      </c>
      <c r="G1106" s="10">
        <f t="shared" si="54"/>
        <v>164.58504519309778</v>
      </c>
      <c r="H1106" s="2">
        <f t="shared" si="52"/>
        <v>7</v>
      </c>
    </row>
    <row r="1107" spans="1:8">
      <c r="A1107" s="8">
        <v>2200102</v>
      </c>
      <c r="B1107" s="193" t="s">
        <v>67</v>
      </c>
      <c r="C1107" s="9"/>
      <c r="D1107" s="9">
        <v>0</v>
      </c>
      <c r="E1107" s="9">
        <v>0</v>
      </c>
      <c r="F1107" s="10" t="e">
        <f t="shared" si="53"/>
        <v>#DIV/0!</v>
      </c>
      <c r="G1107" s="10" t="e">
        <f t="shared" si="54"/>
        <v>#DIV/0!</v>
      </c>
      <c r="H1107" s="2">
        <f t="shared" si="52"/>
        <v>7</v>
      </c>
    </row>
    <row r="1108" spans="1:8">
      <c r="A1108" s="8">
        <v>2200103</v>
      </c>
      <c r="B1108" s="193" t="s">
        <v>68</v>
      </c>
      <c r="C1108" s="9"/>
      <c r="D1108" s="9">
        <v>0</v>
      </c>
      <c r="E1108" s="9">
        <v>0</v>
      </c>
      <c r="F1108" s="10" t="e">
        <f t="shared" si="53"/>
        <v>#DIV/0!</v>
      </c>
      <c r="G1108" s="10" t="e">
        <f t="shared" si="54"/>
        <v>#DIV/0!</v>
      </c>
      <c r="H1108" s="2">
        <f t="shared" si="52"/>
        <v>7</v>
      </c>
    </row>
    <row r="1109" spans="1:8">
      <c r="A1109" s="8">
        <v>2200104</v>
      </c>
      <c r="B1109" s="193" t="s">
        <v>902</v>
      </c>
      <c r="C1109" s="9">
        <v>218</v>
      </c>
      <c r="D1109" s="9">
        <v>218</v>
      </c>
      <c r="E1109" s="9">
        <v>0</v>
      </c>
      <c r="F1109" s="10">
        <f t="shared" si="53"/>
        <v>0</v>
      </c>
      <c r="G1109" s="10">
        <f t="shared" si="54"/>
        <v>0</v>
      </c>
      <c r="H1109" s="2">
        <f t="shared" si="52"/>
        <v>7</v>
      </c>
    </row>
    <row r="1110" spans="1:8">
      <c r="A1110" s="8">
        <v>2200106</v>
      </c>
      <c r="B1110" s="193" t="s">
        <v>903</v>
      </c>
      <c r="C1110" s="9">
        <v>33</v>
      </c>
      <c r="D1110" s="9">
        <v>2714</v>
      </c>
      <c r="E1110" s="9">
        <v>5776</v>
      </c>
      <c r="F1110" s="10">
        <f t="shared" si="53"/>
        <v>17503.030303030304</v>
      </c>
      <c r="G1110" s="10">
        <f t="shared" si="54"/>
        <v>212.82240235814297</v>
      </c>
      <c r="H1110" s="2">
        <f t="shared" si="52"/>
        <v>7</v>
      </c>
    </row>
    <row r="1111" spans="1:8">
      <c r="A1111" s="8">
        <v>2200107</v>
      </c>
      <c r="B1111" s="193" t="s">
        <v>904</v>
      </c>
      <c r="C1111" s="9"/>
      <c r="D1111" s="9"/>
      <c r="E1111" s="9">
        <v>0</v>
      </c>
      <c r="F1111" s="10" t="e">
        <f t="shared" si="53"/>
        <v>#DIV/0!</v>
      </c>
      <c r="G1111" s="10" t="e">
        <f t="shared" si="54"/>
        <v>#DIV/0!</v>
      </c>
      <c r="H1111" s="2">
        <f t="shared" si="52"/>
        <v>7</v>
      </c>
    </row>
    <row r="1112" spans="1:8">
      <c r="A1112" s="8">
        <v>2200108</v>
      </c>
      <c r="B1112" s="193" t="s">
        <v>905</v>
      </c>
      <c r="C1112" s="9"/>
      <c r="D1112" s="9"/>
      <c r="E1112" s="9">
        <v>0</v>
      </c>
      <c r="F1112" s="10" t="e">
        <f t="shared" si="53"/>
        <v>#DIV/0!</v>
      </c>
      <c r="G1112" s="10" t="e">
        <f t="shared" si="54"/>
        <v>#DIV/0!</v>
      </c>
      <c r="H1112" s="2">
        <f t="shared" si="52"/>
        <v>7</v>
      </c>
    </row>
    <row r="1113" spans="1:8">
      <c r="A1113" s="8">
        <v>2200109</v>
      </c>
      <c r="B1113" s="193" t="s">
        <v>906</v>
      </c>
      <c r="C1113" s="9">
        <v>99</v>
      </c>
      <c r="D1113" s="9"/>
      <c r="E1113" s="9">
        <v>0</v>
      </c>
      <c r="F1113" s="10">
        <f t="shared" si="53"/>
        <v>0</v>
      </c>
      <c r="G1113" s="10" t="e">
        <f t="shared" si="54"/>
        <v>#DIV/0!</v>
      </c>
      <c r="H1113" s="2">
        <f t="shared" si="52"/>
        <v>7</v>
      </c>
    </row>
    <row r="1114" spans="1:8">
      <c r="A1114" s="8">
        <v>2200112</v>
      </c>
      <c r="B1114" s="193" t="s">
        <v>907</v>
      </c>
      <c r="C1114" s="9"/>
      <c r="D1114" s="9"/>
      <c r="E1114" s="9">
        <v>0</v>
      </c>
      <c r="F1114" s="10" t="e">
        <f t="shared" si="53"/>
        <v>#DIV/0!</v>
      </c>
      <c r="G1114" s="10" t="e">
        <f t="shared" si="54"/>
        <v>#DIV/0!</v>
      </c>
      <c r="H1114" s="2">
        <f t="shared" si="52"/>
        <v>7</v>
      </c>
    </row>
    <row r="1115" spans="1:8">
      <c r="A1115" s="8">
        <v>2200113</v>
      </c>
      <c r="B1115" s="193" t="s">
        <v>908</v>
      </c>
      <c r="C1115" s="9"/>
      <c r="D1115" s="9"/>
      <c r="E1115" s="9">
        <v>0</v>
      </c>
      <c r="F1115" s="10" t="e">
        <f t="shared" si="53"/>
        <v>#DIV/0!</v>
      </c>
      <c r="G1115" s="10" t="e">
        <f t="shared" si="54"/>
        <v>#DIV/0!</v>
      </c>
      <c r="H1115" s="2">
        <f t="shared" si="52"/>
        <v>7</v>
      </c>
    </row>
    <row r="1116" spans="1:8">
      <c r="A1116" s="8">
        <v>2200114</v>
      </c>
      <c r="B1116" s="193" t="s">
        <v>909</v>
      </c>
      <c r="C1116" s="9"/>
      <c r="D1116" s="9"/>
      <c r="E1116" s="9">
        <v>0</v>
      </c>
      <c r="F1116" s="10" t="e">
        <f t="shared" si="53"/>
        <v>#DIV/0!</v>
      </c>
      <c r="G1116" s="10" t="e">
        <f t="shared" si="54"/>
        <v>#DIV/0!</v>
      </c>
      <c r="H1116" s="2">
        <f t="shared" si="52"/>
        <v>7</v>
      </c>
    </row>
    <row r="1117" spans="1:8">
      <c r="A1117" s="8">
        <v>2200115</v>
      </c>
      <c r="B1117" s="193" t="s">
        <v>910</v>
      </c>
      <c r="C1117" s="9"/>
      <c r="D1117" s="9"/>
      <c r="E1117" s="9">
        <v>0</v>
      </c>
      <c r="F1117" s="10" t="e">
        <f t="shared" si="53"/>
        <v>#DIV/0!</v>
      </c>
      <c r="G1117" s="10" t="e">
        <f t="shared" si="54"/>
        <v>#DIV/0!</v>
      </c>
      <c r="H1117" s="2">
        <f t="shared" si="52"/>
        <v>7</v>
      </c>
    </row>
    <row r="1118" spans="1:8">
      <c r="A1118" s="8">
        <v>2200116</v>
      </c>
      <c r="B1118" s="193" t="s">
        <v>911</v>
      </c>
      <c r="C1118" s="9"/>
      <c r="D1118" s="9"/>
      <c r="E1118" s="9">
        <v>0</v>
      </c>
      <c r="F1118" s="10" t="e">
        <f t="shared" si="53"/>
        <v>#DIV/0!</v>
      </c>
      <c r="G1118" s="10" t="e">
        <f t="shared" si="54"/>
        <v>#DIV/0!</v>
      </c>
      <c r="H1118" s="2">
        <f t="shared" si="52"/>
        <v>7</v>
      </c>
    </row>
    <row r="1119" spans="1:8">
      <c r="A1119" s="8">
        <v>2200119</v>
      </c>
      <c r="B1119" s="193" t="s">
        <v>912</v>
      </c>
      <c r="C1119" s="9"/>
      <c r="D1119" s="9"/>
      <c r="E1119" s="9">
        <v>0</v>
      </c>
      <c r="F1119" s="10" t="e">
        <f t="shared" si="53"/>
        <v>#DIV/0!</v>
      </c>
      <c r="G1119" s="10" t="e">
        <f t="shared" si="54"/>
        <v>#DIV/0!</v>
      </c>
      <c r="H1119" s="2">
        <f t="shared" si="52"/>
        <v>7</v>
      </c>
    </row>
    <row r="1120" spans="1:8">
      <c r="A1120" s="8">
        <v>2200120</v>
      </c>
      <c r="B1120" s="193" t="s">
        <v>913</v>
      </c>
      <c r="C1120" s="9"/>
      <c r="D1120" s="9"/>
      <c r="E1120" s="9">
        <v>0</v>
      </c>
      <c r="F1120" s="10" t="e">
        <f t="shared" si="53"/>
        <v>#DIV/0!</v>
      </c>
      <c r="G1120" s="10" t="e">
        <f t="shared" si="54"/>
        <v>#DIV/0!</v>
      </c>
      <c r="H1120" s="2">
        <f t="shared" si="52"/>
        <v>7</v>
      </c>
    </row>
    <row r="1121" spans="1:8">
      <c r="A1121" s="8">
        <v>2200121</v>
      </c>
      <c r="B1121" s="193" t="s">
        <v>914</v>
      </c>
      <c r="C1121" s="9"/>
      <c r="D1121" s="9"/>
      <c r="E1121" s="9">
        <v>0</v>
      </c>
      <c r="F1121" s="10" t="e">
        <f t="shared" si="53"/>
        <v>#DIV/0!</v>
      </c>
      <c r="G1121" s="10" t="e">
        <f t="shared" si="54"/>
        <v>#DIV/0!</v>
      </c>
      <c r="H1121" s="2">
        <f t="shared" si="52"/>
        <v>7</v>
      </c>
    </row>
    <row r="1122" spans="1:8">
      <c r="A1122" s="8">
        <v>2200122</v>
      </c>
      <c r="B1122" s="193" t="s">
        <v>915</v>
      </c>
      <c r="C1122" s="9"/>
      <c r="D1122" s="9"/>
      <c r="E1122" s="9">
        <v>0</v>
      </c>
      <c r="F1122" s="10" t="e">
        <f t="shared" si="53"/>
        <v>#DIV/0!</v>
      </c>
      <c r="G1122" s="10" t="e">
        <f t="shared" si="54"/>
        <v>#DIV/0!</v>
      </c>
      <c r="H1122" s="2">
        <f t="shared" si="52"/>
        <v>7</v>
      </c>
    </row>
    <row r="1123" spans="1:8">
      <c r="A1123" s="8">
        <v>2200123</v>
      </c>
      <c r="B1123" s="193" t="s">
        <v>916</v>
      </c>
      <c r="C1123" s="9"/>
      <c r="D1123" s="9"/>
      <c r="E1123" s="9">
        <v>0</v>
      </c>
      <c r="F1123" s="10" t="e">
        <f t="shared" si="53"/>
        <v>#DIV/0!</v>
      </c>
      <c r="G1123" s="10" t="e">
        <f t="shared" si="54"/>
        <v>#DIV/0!</v>
      </c>
      <c r="H1123" s="2">
        <f t="shared" si="52"/>
        <v>7</v>
      </c>
    </row>
    <row r="1124" spans="1:8">
      <c r="A1124" s="8">
        <v>2200124</v>
      </c>
      <c r="B1124" s="193" t="s">
        <v>917</v>
      </c>
      <c r="C1124" s="9"/>
      <c r="D1124" s="9"/>
      <c r="E1124" s="9">
        <v>0</v>
      </c>
      <c r="F1124" s="10" t="e">
        <f t="shared" si="53"/>
        <v>#DIV/0!</v>
      </c>
      <c r="G1124" s="10" t="e">
        <f t="shared" si="54"/>
        <v>#DIV/0!</v>
      </c>
      <c r="H1124" s="2">
        <f t="shared" si="52"/>
        <v>7</v>
      </c>
    </row>
    <row r="1125" spans="1:8">
      <c r="A1125" s="8">
        <v>2200125</v>
      </c>
      <c r="B1125" s="193" t="s">
        <v>918</v>
      </c>
      <c r="C1125" s="9"/>
      <c r="D1125" s="9"/>
      <c r="E1125" s="9">
        <v>0</v>
      </c>
      <c r="F1125" s="10" t="e">
        <f t="shared" si="53"/>
        <v>#DIV/0!</v>
      </c>
      <c r="G1125" s="10" t="e">
        <f t="shared" si="54"/>
        <v>#DIV/0!</v>
      </c>
      <c r="H1125" s="2">
        <f t="shared" si="52"/>
        <v>7</v>
      </c>
    </row>
    <row r="1126" spans="1:8">
      <c r="A1126" s="8">
        <v>2200126</v>
      </c>
      <c r="B1126" s="193" t="s">
        <v>919</v>
      </c>
      <c r="C1126" s="9"/>
      <c r="D1126" s="9"/>
      <c r="E1126" s="9">
        <v>0</v>
      </c>
      <c r="F1126" s="10" t="e">
        <f t="shared" si="53"/>
        <v>#DIV/0!</v>
      </c>
      <c r="G1126" s="10" t="e">
        <f t="shared" si="54"/>
        <v>#DIV/0!</v>
      </c>
      <c r="H1126" s="2">
        <f t="shared" ref="H1126:H1189" si="55">LEN(A1126)</f>
        <v>7</v>
      </c>
    </row>
    <row r="1127" spans="1:8">
      <c r="A1127" s="8">
        <v>2200127</v>
      </c>
      <c r="B1127" s="193" t="s">
        <v>920</v>
      </c>
      <c r="C1127" s="9"/>
      <c r="D1127" s="9"/>
      <c r="E1127" s="9">
        <v>0</v>
      </c>
      <c r="F1127" s="10" t="e">
        <f t="shared" si="53"/>
        <v>#DIV/0!</v>
      </c>
      <c r="G1127" s="10" t="e">
        <f t="shared" si="54"/>
        <v>#DIV/0!</v>
      </c>
      <c r="H1127" s="2">
        <f t="shared" si="55"/>
        <v>7</v>
      </c>
    </row>
    <row r="1128" spans="1:8">
      <c r="A1128" s="8">
        <v>2200128</v>
      </c>
      <c r="B1128" s="193" t="s">
        <v>921</v>
      </c>
      <c r="C1128" s="9"/>
      <c r="D1128" s="9"/>
      <c r="E1128" s="9">
        <v>0</v>
      </c>
      <c r="F1128" s="10" t="e">
        <f t="shared" si="53"/>
        <v>#DIV/0!</v>
      </c>
      <c r="G1128" s="10" t="e">
        <f t="shared" si="54"/>
        <v>#DIV/0!</v>
      </c>
      <c r="H1128" s="2">
        <f t="shared" si="55"/>
        <v>7</v>
      </c>
    </row>
    <row r="1129" spans="1:8">
      <c r="A1129" s="8">
        <v>2200129</v>
      </c>
      <c r="B1129" s="193" t="s">
        <v>922</v>
      </c>
      <c r="C1129" s="9"/>
      <c r="D1129" s="9"/>
      <c r="E1129" s="9">
        <v>0</v>
      </c>
      <c r="F1129" s="10" t="e">
        <f t="shared" si="53"/>
        <v>#DIV/0!</v>
      </c>
      <c r="G1129" s="10" t="e">
        <f t="shared" si="54"/>
        <v>#DIV/0!</v>
      </c>
      <c r="H1129" s="2">
        <f t="shared" si="55"/>
        <v>7</v>
      </c>
    </row>
    <row r="1130" spans="1:8">
      <c r="A1130" s="8">
        <v>2200150</v>
      </c>
      <c r="B1130" s="193" t="s">
        <v>75</v>
      </c>
      <c r="C1130" s="9"/>
      <c r="D1130" s="9"/>
      <c r="E1130" s="9">
        <v>0</v>
      </c>
      <c r="F1130" s="10" t="e">
        <f t="shared" si="53"/>
        <v>#DIV/0!</v>
      </c>
      <c r="G1130" s="10" t="e">
        <f t="shared" si="54"/>
        <v>#DIV/0!</v>
      </c>
      <c r="H1130" s="2">
        <f t="shared" si="55"/>
        <v>7</v>
      </c>
    </row>
    <row r="1131" spans="1:8">
      <c r="A1131" s="8">
        <v>2200199</v>
      </c>
      <c r="B1131" s="193" t="s">
        <v>923</v>
      </c>
      <c r="C1131" s="9"/>
      <c r="D1131" s="9">
        <v>1136</v>
      </c>
      <c r="E1131" s="9">
        <v>2416</v>
      </c>
      <c r="F1131" s="10" t="e">
        <f t="shared" si="53"/>
        <v>#DIV/0!</v>
      </c>
      <c r="G1131" s="10">
        <f t="shared" si="54"/>
        <v>212.67605633802816</v>
      </c>
      <c r="H1131" s="2">
        <f t="shared" si="55"/>
        <v>7</v>
      </c>
    </row>
    <row r="1132" spans="1:8">
      <c r="A1132" s="73">
        <v>22005</v>
      </c>
      <c r="B1132" s="192" t="s">
        <v>924</v>
      </c>
      <c r="C1132" s="10">
        <f>SUM(C1133:C1146)</f>
        <v>0</v>
      </c>
      <c r="D1132" s="10">
        <f>SUM(D1133:D1146)</f>
        <v>0</v>
      </c>
      <c r="E1132" s="10">
        <f>SUM(E1133:E1146)</f>
        <v>10</v>
      </c>
      <c r="F1132" s="10" t="e">
        <f t="shared" si="53"/>
        <v>#DIV/0!</v>
      </c>
      <c r="G1132" s="10" t="e">
        <f t="shared" si="54"/>
        <v>#DIV/0!</v>
      </c>
      <c r="H1132" s="2">
        <f t="shared" si="55"/>
        <v>5</v>
      </c>
    </row>
    <row r="1133" spans="1:8">
      <c r="A1133" s="8">
        <v>2200501</v>
      </c>
      <c r="B1133" s="193" t="s">
        <v>66</v>
      </c>
      <c r="C1133" s="9"/>
      <c r="D1133" s="9"/>
      <c r="E1133" s="9">
        <v>10</v>
      </c>
      <c r="F1133" s="10" t="e">
        <f t="shared" si="53"/>
        <v>#DIV/0!</v>
      </c>
      <c r="G1133" s="10" t="e">
        <f t="shared" si="54"/>
        <v>#DIV/0!</v>
      </c>
      <c r="H1133" s="2">
        <f t="shared" si="55"/>
        <v>7</v>
      </c>
    </row>
    <row r="1134" spans="1:8">
      <c r="A1134" s="8">
        <v>2200502</v>
      </c>
      <c r="B1134" s="193" t="s">
        <v>67</v>
      </c>
      <c r="C1134" s="9"/>
      <c r="D1134" s="9"/>
      <c r="E1134" s="9">
        <v>0</v>
      </c>
      <c r="F1134" s="10" t="e">
        <f t="shared" si="53"/>
        <v>#DIV/0!</v>
      </c>
      <c r="G1134" s="10" t="e">
        <f t="shared" si="54"/>
        <v>#DIV/0!</v>
      </c>
      <c r="H1134" s="2">
        <f t="shared" si="55"/>
        <v>7</v>
      </c>
    </row>
    <row r="1135" spans="1:8">
      <c r="A1135" s="8">
        <v>2200503</v>
      </c>
      <c r="B1135" s="193" t="s">
        <v>68</v>
      </c>
      <c r="C1135" s="9"/>
      <c r="D1135" s="9"/>
      <c r="E1135" s="9">
        <v>0</v>
      </c>
      <c r="F1135" s="10" t="e">
        <f t="shared" si="53"/>
        <v>#DIV/0!</v>
      </c>
      <c r="G1135" s="10" t="e">
        <f t="shared" si="54"/>
        <v>#DIV/0!</v>
      </c>
      <c r="H1135" s="2">
        <f t="shared" si="55"/>
        <v>7</v>
      </c>
    </row>
    <row r="1136" spans="1:8">
      <c r="A1136" s="8">
        <v>2200504</v>
      </c>
      <c r="B1136" s="193" t="s">
        <v>925</v>
      </c>
      <c r="C1136" s="9"/>
      <c r="D1136" s="9"/>
      <c r="E1136" s="9">
        <v>0</v>
      </c>
      <c r="F1136" s="10" t="e">
        <f t="shared" si="53"/>
        <v>#DIV/0!</v>
      </c>
      <c r="G1136" s="10" t="e">
        <f t="shared" si="54"/>
        <v>#DIV/0!</v>
      </c>
      <c r="H1136" s="2">
        <f t="shared" si="55"/>
        <v>7</v>
      </c>
    </row>
    <row r="1137" spans="1:8">
      <c r="A1137" s="8">
        <v>2200506</v>
      </c>
      <c r="B1137" s="193" t="s">
        <v>926</v>
      </c>
      <c r="C1137" s="9"/>
      <c r="D1137" s="9"/>
      <c r="E1137" s="9">
        <v>0</v>
      </c>
      <c r="F1137" s="10" t="e">
        <f t="shared" si="53"/>
        <v>#DIV/0!</v>
      </c>
      <c r="G1137" s="10" t="e">
        <f t="shared" si="54"/>
        <v>#DIV/0!</v>
      </c>
      <c r="H1137" s="2">
        <f t="shared" si="55"/>
        <v>7</v>
      </c>
    </row>
    <row r="1138" spans="1:8">
      <c r="A1138" s="8">
        <v>2200507</v>
      </c>
      <c r="B1138" s="193" t="s">
        <v>927</v>
      </c>
      <c r="C1138" s="9"/>
      <c r="D1138" s="9"/>
      <c r="E1138" s="9">
        <v>0</v>
      </c>
      <c r="F1138" s="10" t="e">
        <f t="shared" si="53"/>
        <v>#DIV/0!</v>
      </c>
      <c r="G1138" s="10" t="e">
        <f t="shared" si="54"/>
        <v>#DIV/0!</v>
      </c>
      <c r="H1138" s="2">
        <f t="shared" si="55"/>
        <v>7</v>
      </c>
    </row>
    <row r="1139" spans="1:8">
      <c r="A1139" s="8">
        <v>2200508</v>
      </c>
      <c r="B1139" s="193" t="s">
        <v>928</v>
      </c>
      <c r="C1139" s="9"/>
      <c r="D1139" s="9"/>
      <c r="E1139" s="9">
        <v>0</v>
      </c>
      <c r="F1139" s="10" t="e">
        <f t="shared" si="53"/>
        <v>#DIV/0!</v>
      </c>
      <c r="G1139" s="10" t="e">
        <f t="shared" si="54"/>
        <v>#DIV/0!</v>
      </c>
      <c r="H1139" s="2">
        <f t="shared" si="55"/>
        <v>7</v>
      </c>
    </row>
    <row r="1140" spans="1:8">
      <c r="A1140" s="8">
        <v>2200509</v>
      </c>
      <c r="B1140" s="193" t="s">
        <v>929</v>
      </c>
      <c r="C1140" s="9"/>
      <c r="D1140" s="9"/>
      <c r="E1140" s="9">
        <v>0</v>
      </c>
      <c r="F1140" s="10" t="e">
        <f t="shared" si="53"/>
        <v>#DIV/0!</v>
      </c>
      <c r="G1140" s="10" t="e">
        <f t="shared" si="54"/>
        <v>#DIV/0!</v>
      </c>
      <c r="H1140" s="2">
        <f t="shared" si="55"/>
        <v>7</v>
      </c>
    </row>
    <row r="1141" spans="1:8">
      <c r="A1141" s="8">
        <v>2200510</v>
      </c>
      <c r="B1141" s="193" t="s">
        <v>930</v>
      </c>
      <c r="C1141" s="9"/>
      <c r="D1141" s="9"/>
      <c r="E1141" s="9">
        <v>0</v>
      </c>
      <c r="F1141" s="10" t="e">
        <f t="shared" si="53"/>
        <v>#DIV/0!</v>
      </c>
      <c r="G1141" s="10" t="e">
        <f t="shared" si="54"/>
        <v>#DIV/0!</v>
      </c>
      <c r="H1141" s="2">
        <f t="shared" si="55"/>
        <v>7</v>
      </c>
    </row>
    <row r="1142" spans="1:8">
      <c r="A1142" s="8">
        <v>2200511</v>
      </c>
      <c r="B1142" s="193" t="s">
        <v>931</v>
      </c>
      <c r="C1142" s="9"/>
      <c r="D1142" s="9"/>
      <c r="E1142" s="9">
        <v>0</v>
      </c>
      <c r="F1142" s="10" t="e">
        <f t="shared" si="53"/>
        <v>#DIV/0!</v>
      </c>
      <c r="G1142" s="10" t="e">
        <f t="shared" si="54"/>
        <v>#DIV/0!</v>
      </c>
      <c r="H1142" s="2">
        <f t="shared" si="55"/>
        <v>7</v>
      </c>
    </row>
    <row r="1143" spans="1:8">
      <c r="A1143" s="8">
        <v>2200512</v>
      </c>
      <c r="B1143" s="193" t="s">
        <v>932</v>
      </c>
      <c r="C1143" s="9"/>
      <c r="D1143" s="9"/>
      <c r="E1143" s="9">
        <v>0</v>
      </c>
      <c r="F1143" s="10" t="e">
        <f t="shared" si="53"/>
        <v>#DIV/0!</v>
      </c>
      <c r="G1143" s="10" t="e">
        <f t="shared" si="54"/>
        <v>#DIV/0!</v>
      </c>
      <c r="H1143" s="2">
        <f t="shared" si="55"/>
        <v>7</v>
      </c>
    </row>
    <row r="1144" spans="1:8">
      <c r="A1144" s="8">
        <v>2200513</v>
      </c>
      <c r="B1144" s="193" t="s">
        <v>933</v>
      </c>
      <c r="C1144" s="9"/>
      <c r="D1144" s="9"/>
      <c r="E1144" s="9">
        <v>0</v>
      </c>
      <c r="F1144" s="10" t="e">
        <f t="shared" si="53"/>
        <v>#DIV/0!</v>
      </c>
      <c r="G1144" s="10" t="e">
        <f t="shared" si="54"/>
        <v>#DIV/0!</v>
      </c>
      <c r="H1144" s="2">
        <f t="shared" si="55"/>
        <v>7</v>
      </c>
    </row>
    <row r="1145" spans="1:8">
      <c r="A1145" s="8">
        <v>2200514</v>
      </c>
      <c r="B1145" s="193" t="s">
        <v>934</v>
      </c>
      <c r="C1145" s="9"/>
      <c r="D1145" s="9"/>
      <c r="E1145" s="9">
        <v>0</v>
      </c>
      <c r="F1145" s="10" t="e">
        <f t="shared" si="53"/>
        <v>#DIV/0!</v>
      </c>
      <c r="G1145" s="10" t="e">
        <f t="shared" si="54"/>
        <v>#DIV/0!</v>
      </c>
      <c r="H1145" s="2">
        <f t="shared" si="55"/>
        <v>7</v>
      </c>
    </row>
    <row r="1146" spans="1:8">
      <c r="A1146" s="8">
        <v>2200599</v>
      </c>
      <c r="B1146" s="193" t="s">
        <v>935</v>
      </c>
      <c r="C1146" s="9"/>
      <c r="D1146" s="9"/>
      <c r="E1146" s="9">
        <v>0</v>
      </c>
      <c r="F1146" s="10" t="e">
        <f t="shared" si="53"/>
        <v>#DIV/0!</v>
      </c>
      <c r="G1146" s="10" t="e">
        <f t="shared" si="54"/>
        <v>#DIV/0!</v>
      </c>
      <c r="H1146" s="2">
        <f t="shared" si="55"/>
        <v>7</v>
      </c>
    </row>
    <row r="1147" spans="1:8">
      <c r="A1147" s="73">
        <v>22099</v>
      </c>
      <c r="B1147" s="192" t="s">
        <v>936</v>
      </c>
      <c r="C1147" s="10">
        <f>SUM(C1148)</f>
        <v>0</v>
      </c>
      <c r="D1147" s="10">
        <f>SUM(D1148)</f>
        <v>0</v>
      </c>
      <c r="E1147" s="10">
        <f>SUM(E1148)</f>
        <v>0</v>
      </c>
      <c r="F1147" s="10" t="e">
        <f t="shared" si="53"/>
        <v>#DIV/0!</v>
      </c>
      <c r="G1147" s="10" t="e">
        <f t="shared" si="54"/>
        <v>#DIV/0!</v>
      </c>
      <c r="H1147" s="2">
        <f t="shared" si="55"/>
        <v>5</v>
      </c>
    </row>
    <row r="1148" spans="1:8">
      <c r="A1148" s="8">
        <v>2209999</v>
      </c>
      <c r="B1148" s="193" t="s">
        <v>937</v>
      </c>
      <c r="C1148" s="9"/>
      <c r="D1148" s="9"/>
      <c r="E1148" s="9">
        <v>0</v>
      </c>
      <c r="F1148" s="10" t="e">
        <f t="shared" si="53"/>
        <v>#DIV/0!</v>
      </c>
      <c r="G1148" s="10" t="e">
        <f t="shared" si="54"/>
        <v>#DIV/0!</v>
      </c>
      <c r="H1148" s="2">
        <f t="shared" si="55"/>
        <v>7</v>
      </c>
    </row>
    <row r="1149" spans="1:8">
      <c r="A1149" s="73">
        <v>221</v>
      </c>
      <c r="B1149" s="192" t="s">
        <v>938</v>
      </c>
      <c r="C1149" s="10">
        <f>C1150+C1162+C1166</f>
        <v>8759</v>
      </c>
      <c r="D1149" s="10">
        <f>D1150+D1162+D1166</f>
        <v>12949</v>
      </c>
      <c r="E1149" s="10">
        <f>E1150+E1162+E1166</f>
        <v>21292</v>
      </c>
      <c r="F1149" s="10">
        <f t="shared" si="53"/>
        <v>243.08711040073067</v>
      </c>
      <c r="G1149" s="10">
        <f t="shared" si="54"/>
        <v>164.42968569001468</v>
      </c>
      <c r="H1149" s="2">
        <f t="shared" si="55"/>
        <v>3</v>
      </c>
    </row>
    <row r="1150" spans="1:8">
      <c r="A1150" s="73">
        <v>22101</v>
      </c>
      <c r="B1150" s="192" t="s">
        <v>939</v>
      </c>
      <c r="C1150" s="10">
        <f>SUM(C1151:C1161)</f>
        <v>3837</v>
      </c>
      <c r="D1150" s="10">
        <f>SUM(D1151:D1161)</f>
        <v>8662</v>
      </c>
      <c r="E1150" s="10">
        <f>SUM(E1151:E1161)</f>
        <v>7767</v>
      </c>
      <c r="F1150" s="10">
        <f t="shared" si="53"/>
        <v>202.42376856919466</v>
      </c>
      <c r="G1150" s="10">
        <f t="shared" si="54"/>
        <v>89.66751327637958</v>
      </c>
      <c r="H1150" s="2">
        <f t="shared" si="55"/>
        <v>5</v>
      </c>
    </row>
    <row r="1151" spans="1:8">
      <c r="A1151" s="8">
        <v>2210101</v>
      </c>
      <c r="B1151" s="193" t="s">
        <v>940</v>
      </c>
      <c r="C1151" s="9"/>
      <c r="D1151" s="9">
        <v>0</v>
      </c>
      <c r="E1151" s="9">
        <v>0</v>
      </c>
      <c r="F1151" s="10" t="e">
        <f t="shared" si="53"/>
        <v>#DIV/0!</v>
      </c>
      <c r="G1151" s="10" t="e">
        <f t="shared" si="54"/>
        <v>#DIV/0!</v>
      </c>
      <c r="H1151" s="2">
        <f t="shared" si="55"/>
        <v>7</v>
      </c>
    </row>
    <row r="1152" spans="1:8">
      <c r="A1152" s="8">
        <v>2210102</v>
      </c>
      <c r="B1152" s="193" t="s">
        <v>941</v>
      </c>
      <c r="C1152" s="9"/>
      <c r="D1152" s="9">
        <v>0</v>
      </c>
      <c r="E1152" s="9">
        <v>0</v>
      </c>
      <c r="F1152" s="10" t="e">
        <f t="shared" si="53"/>
        <v>#DIV/0!</v>
      </c>
      <c r="G1152" s="10" t="e">
        <f t="shared" si="54"/>
        <v>#DIV/0!</v>
      </c>
      <c r="H1152" s="2">
        <f t="shared" si="55"/>
        <v>7</v>
      </c>
    </row>
    <row r="1153" spans="1:8">
      <c r="A1153" s="8">
        <v>2210103</v>
      </c>
      <c r="B1153" s="193" t="s">
        <v>942</v>
      </c>
      <c r="C1153" s="9">
        <v>1639</v>
      </c>
      <c r="D1153" s="9">
        <v>1984</v>
      </c>
      <c r="E1153" s="9">
        <v>2445</v>
      </c>
      <c r="F1153" s="10">
        <f t="shared" si="53"/>
        <v>149.17632702867601</v>
      </c>
      <c r="G1153" s="10">
        <f t="shared" si="54"/>
        <v>123.23588709677421</v>
      </c>
      <c r="H1153" s="2">
        <f t="shared" si="55"/>
        <v>7</v>
      </c>
    </row>
    <row r="1154" spans="1:8">
      <c r="A1154" s="8">
        <v>2210104</v>
      </c>
      <c r="B1154" s="193" t="s">
        <v>943</v>
      </c>
      <c r="C1154" s="9"/>
      <c r="D1154" s="9">
        <v>0</v>
      </c>
      <c r="E1154" s="9">
        <v>0</v>
      </c>
      <c r="F1154" s="10" t="e">
        <f t="shared" si="53"/>
        <v>#DIV/0!</v>
      </c>
      <c r="G1154" s="10" t="e">
        <f t="shared" si="54"/>
        <v>#DIV/0!</v>
      </c>
      <c r="H1154" s="2">
        <f t="shared" si="55"/>
        <v>7</v>
      </c>
    </row>
    <row r="1155" spans="1:8">
      <c r="A1155" s="8">
        <v>2210105</v>
      </c>
      <c r="B1155" s="193" t="s">
        <v>944</v>
      </c>
      <c r="C1155" s="9">
        <v>2063</v>
      </c>
      <c r="D1155" s="9">
        <v>3058</v>
      </c>
      <c r="E1155" s="188">
        <f>937+979</f>
        <v>1916</v>
      </c>
      <c r="F1155" s="10">
        <f t="shared" si="53"/>
        <v>92.874454677653901</v>
      </c>
      <c r="G1155" s="10">
        <f t="shared" si="54"/>
        <v>62.65533028122956</v>
      </c>
      <c r="H1155" s="2">
        <f t="shared" si="55"/>
        <v>7</v>
      </c>
    </row>
    <row r="1156" spans="1:8">
      <c r="A1156" s="8">
        <v>2210106</v>
      </c>
      <c r="B1156" s="193" t="s">
        <v>945</v>
      </c>
      <c r="C1156" s="9">
        <v>135</v>
      </c>
      <c r="D1156" s="9">
        <v>364</v>
      </c>
      <c r="E1156" s="9">
        <v>536</v>
      </c>
      <c r="F1156" s="10">
        <f t="shared" si="53"/>
        <v>397.03703703703701</v>
      </c>
      <c r="G1156" s="10">
        <f t="shared" si="54"/>
        <v>147.25274725274727</v>
      </c>
      <c r="H1156" s="2">
        <f t="shared" si="55"/>
        <v>7</v>
      </c>
    </row>
    <row r="1157" spans="1:8">
      <c r="A1157" s="8">
        <v>2210107</v>
      </c>
      <c r="B1157" s="193" t="s">
        <v>946</v>
      </c>
      <c r="C1157" s="9"/>
      <c r="D1157" s="9">
        <v>805</v>
      </c>
      <c r="E1157" s="9">
        <v>55</v>
      </c>
      <c r="F1157" s="10" t="e">
        <f t="shared" si="53"/>
        <v>#DIV/0!</v>
      </c>
      <c r="G1157" s="10">
        <f t="shared" si="54"/>
        <v>6.8322981366459627</v>
      </c>
      <c r="H1157" s="2">
        <f t="shared" si="55"/>
        <v>7</v>
      </c>
    </row>
    <row r="1158" spans="1:8">
      <c r="A1158" s="8">
        <v>2210108</v>
      </c>
      <c r="B1158" s="193" t="s">
        <v>947</v>
      </c>
      <c r="C1158" s="9"/>
      <c r="D1158" s="9">
        <v>2281</v>
      </c>
      <c r="E1158" s="9">
        <v>2815</v>
      </c>
      <c r="F1158" s="10" t="e">
        <f t="shared" si="53"/>
        <v>#DIV/0!</v>
      </c>
      <c r="G1158" s="10">
        <f t="shared" si="54"/>
        <v>123.41078474353353</v>
      </c>
      <c r="H1158" s="2">
        <f t="shared" si="55"/>
        <v>7</v>
      </c>
    </row>
    <row r="1159" spans="1:8">
      <c r="A1159" s="8">
        <v>2210109</v>
      </c>
      <c r="B1159" s="193" t="s">
        <v>948</v>
      </c>
      <c r="C1159" s="9"/>
      <c r="D1159" s="9">
        <v>170</v>
      </c>
      <c r="E1159" s="9">
        <v>0</v>
      </c>
      <c r="F1159" s="10" t="e">
        <f t="shared" ref="F1159:F1222" si="56">E1159/C1159*100</f>
        <v>#DIV/0!</v>
      </c>
      <c r="G1159" s="10">
        <f t="shared" ref="G1159:G1222" si="57">E1159/D1159*100</f>
        <v>0</v>
      </c>
      <c r="H1159" s="2">
        <f t="shared" si="55"/>
        <v>7</v>
      </c>
    </row>
    <row r="1160" spans="1:8">
      <c r="A1160" s="8">
        <v>2210110</v>
      </c>
      <c r="B1160" s="193" t="s">
        <v>949</v>
      </c>
      <c r="C1160" s="9"/>
      <c r="D1160" s="9"/>
      <c r="E1160" s="9">
        <v>0</v>
      </c>
      <c r="F1160" s="10" t="e">
        <f t="shared" si="56"/>
        <v>#DIV/0!</v>
      </c>
      <c r="G1160" s="10" t="e">
        <f t="shared" si="57"/>
        <v>#DIV/0!</v>
      </c>
      <c r="H1160" s="2">
        <f t="shared" si="55"/>
        <v>7</v>
      </c>
    </row>
    <row r="1161" spans="1:8">
      <c r="A1161" s="8">
        <v>2210199</v>
      </c>
      <c r="B1161" s="193" t="s">
        <v>950</v>
      </c>
      <c r="C1161" s="9"/>
      <c r="D1161" s="9"/>
      <c r="E1161" s="9">
        <v>0</v>
      </c>
      <c r="F1161" s="10" t="e">
        <f t="shared" si="56"/>
        <v>#DIV/0!</v>
      </c>
      <c r="G1161" s="10" t="e">
        <f t="shared" si="57"/>
        <v>#DIV/0!</v>
      </c>
      <c r="H1161" s="2">
        <f t="shared" si="55"/>
        <v>7</v>
      </c>
    </row>
    <row r="1162" spans="1:8">
      <c r="A1162" s="73">
        <v>22102</v>
      </c>
      <c r="B1162" s="192" t="s">
        <v>951</v>
      </c>
      <c r="C1162" s="10">
        <f>SUM(C1163:C1165)</f>
        <v>4922</v>
      </c>
      <c r="D1162" s="10">
        <f>SUM(D1163:D1165)</f>
        <v>4202</v>
      </c>
      <c r="E1162" s="10">
        <f>SUM(E1163:E1165)</f>
        <v>12018</v>
      </c>
      <c r="F1162" s="10">
        <f t="shared" si="56"/>
        <v>244.1690369768387</v>
      </c>
      <c r="G1162" s="10">
        <f t="shared" si="57"/>
        <v>286.00666349357454</v>
      </c>
      <c r="H1162" s="2">
        <f t="shared" si="55"/>
        <v>5</v>
      </c>
    </row>
    <row r="1163" spans="1:8">
      <c r="A1163" s="8">
        <v>2210201</v>
      </c>
      <c r="B1163" s="193" t="s">
        <v>952</v>
      </c>
      <c r="C1163" s="9">
        <v>4922</v>
      </c>
      <c r="D1163" s="9">
        <v>4202</v>
      </c>
      <c r="E1163" s="9">
        <v>8988</v>
      </c>
      <c r="F1163" s="10">
        <f t="shared" si="56"/>
        <v>182.60869565217391</v>
      </c>
      <c r="G1163" s="10">
        <f t="shared" si="57"/>
        <v>213.89814374107567</v>
      </c>
      <c r="H1163" s="2">
        <f t="shared" si="55"/>
        <v>7</v>
      </c>
    </row>
    <row r="1164" spans="1:8">
      <c r="A1164" s="8">
        <v>2210202</v>
      </c>
      <c r="B1164" s="193" t="s">
        <v>953</v>
      </c>
      <c r="C1164" s="9"/>
      <c r="D1164" s="9"/>
      <c r="E1164" s="9">
        <v>0</v>
      </c>
      <c r="F1164" s="10" t="e">
        <f t="shared" si="56"/>
        <v>#DIV/0!</v>
      </c>
      <c r="G1164" s="10" t="e">
        <f t="shared" si="57"/>
        <v>#DIV/0!</v>
      </c>
      <c r="H1164" s="2">
        <f t="shared" si="55"/>
        <v>7</v>
      </c>
    </row>
    <row r="1165" spans="1:8">
      <c r="A1165" s="8">
        <v>2210203</v>
      </c>
      <c r="B1165" s="193" t="s">
        <v>954</v>
      </c>
      <c r="C1165" s="9"/>
      <c r="D1165" s="9"/>
      <c r="E1165" s="9">
        <v>3030</v>
      </c>
      <c r="F1165" s="10" t="e">
        <f t="shared" si="56"/>
        <v>#DIV/0!</v>
      </c>
      <c r="G1165" s="10" t="e">
        <f t="shared" si="57"/>
        <v>#DIV/0!</v>
      </c>
      <c r="H1165" s="2">
        <f t="shared" si="55"/>
        <v>7</v>
      </c>
    </row>
    <row r="1166" spans="1:8">
      <c r="A1166" s="73">
        <v>22103</v>
      </c>
      <c r="B1166" s="192" t="s">
        <v>955</v>
      </c>
      <c r="C1166" s="10">
        <f>SUM(C1167:C1169)</f>
        <v>0</v>
      </c>
      <c r="D1166" s="10">
        <f>SUM(D1167:D1169)</f>
        <v>85</v>
      </c>
      <c r="E1166" s="10">
        <f>SUM(E1167:E1169)</f>
        <v>1507</v>
      </c>
      <c r="F1166" s="10" t="e">
        <f t="shared" si="56"/>
        <v>#DIV/0!</v>
      </c>
      <c r="G1166" s="10">
        <f t="shared" si="57"/>
        <v>1772.9411764705883</v>
      </c>
      <c r="H1166" s="2">
        <f t="shared" si="55"/>
        <v>5</v>
      </c>
    </row>
    <row r="1167" spans="1:8">
      <c r="A1167" s="8">
        <v>2210301</v>
      </c>
      <c r="B1167" s="193" t="s">
        <v>956</v>
      </c>
      <c r="C1167" s="9"/>
      <c r="D1167" s="9"/>
      <c r="E1167" s="9">
        <v>0</v>
      </c>
      <c r="F1167" s="10" t="e">
        <f t="shared" si="56"/>
        <v>#DIV/0!</v>
      </c>
      <c r="G1167" s="10" t="e">
        <f t="shared" si="57"/>
        <v>#DIV/0!</v>
      </c>
      <c r="H1167" s="2">
        <f t="shared" si="55"/>
        <v>7</v>
      </c>
    </row>
    <row r="1168" spans="1:8">
      <c r="A1168" s="8">
        <v>2210302</v>
      </c>
      <c r="B1168" s="193" t="s">
        <v>957</v>
      </c>
      <c r="C1168" s="9"/>
      <c r="D1168" s="9">
        <v>82</v>
      </c>
      <c r="E1168" s="9">
        <v>7</v>
      </c>
      <c r="F1168" s="10" t="e">
        <f t="shared" si="56"/>
        <v>#DIV/0!</v>
      </c>
      <c r="G1168" s="10">
        <f t="shared" si="57"/>
        <v>8.536585365853659</v>
      </c>
      <c r="H1168" s="2">
        <f t="shared" si="55"/>
        <v>7</v>
      </c>
    </row>
    <row r="1169" spans="1:8">
      <c r="A1169" s="8">
        <v>2210399</v>
      </c>
      <c r="B1169" s="193" t="s">
        <v>958</v>
      </c>
      <c r="C1169" s="9"/>
      <c r="D1169" s="9">
        <v>3</v>
      </c>
      <c r="E1169" s="9">
        <v>1500</v>
      </c>
      <c r="F1169" s="10" t="e">
        <f t="shared" si="56"/>
        <v>#DIV/0!</v>
      </c>
      <c r="G1169" s="10">
        <f t="shared" si="57"/>
        <v>50000</v>
      </c>
      <c r="H1169" s="2">
        <f t="shared" si="55"/>
        <v>7</v>
      </c>
    </row>
    <row r="1170" spans="1:8">
      <c r="A1170" s="73">
        <v>222</v>
      </c>
      <c r="B1170" s="192" t="s">
        <v>959</v>
      </c>
      <c r="C1170" s="10">
        <f>C1171+C1189+C1195+C1201</f>
        <v>952</v>
      </c>
      <c r="D1170" s="10">
        <f>D1171+D1189+D1195+D1201</f>
        <v>1342</v>
      </c>
      <c r="E1170" s="10">
        <f>E1171+E1189+E1195+E1201</f>
        <v>2577</v>
      </c>
      <c r="F1170" s="10">
        <f t="shared" si="56"/>
        <v>270.69327731092437</v>
      </c>
      <c r="G1170" s="10">
        <f t="shared" si="57"/>
        <v>192.026825633383</v>
      </c>
      <c r="H1170" s="2">
        <f t="shared" si="55"/>
        <v>3</v>
      </c>
    </row>
    <row r="1171" spans="1:8">
      <c r="A1171" s="73">
        <v>22201</v>
      </c>
      <c r="B1171" s="192" t="s">
        <v>960</v>
      </c>
      <c r="C1171" s="10">
        <f>SUM(C1172:C1188)</f>
        <v>952</v>
      </c>
      <c r="D1171" s="10">
        <f>SUM(D1172:D1188)</f>
        <v>878</v>
      </c>
      <c r="E1171" s="10">
        <f>SUM(E1172:E1188)</f>
        <v>1735</v>
      </c>
      <c r="F1171" s="10">
        <f t="shared" si="56"/>
        <v>182.24789915966386</v>
      </c>
      <c r="G1171" s="10">
        <f t="shared" si="57"/>
        <v>197.60820045558089</v>
      </c>
      <c r="H1171" s="2">
        <f t="shared" si="55"/>
        <v>5</v>
      </c>
    </row>
    <row r="1172" spans="1:8">
      <c r="A1172" s="8">
        <v>2220101</v>
      </c>
      <c r="B1172" s="193" t="s">
        <v>66</v>
      </c>
      <c r="C1172" s="9">
        <v>102</v>
      </c>
      <c r="D1172" s="9">
        <v>152</v>
      </c>
      <c r="E1172" s="9">
        <v>743</v>
      </c>
      <c r="F1172" s="10">
        <f t="shared" si="56"/>
        <v>728.43137254901956</v>
      </c>
      <c r="G1172" s="10">
        <f t="shared" si="57"/>
        <v>488.81578947368428</v>
      </c>
      <c r="H1172" s="2">
        <f t="shared" si="55"/>
        <v>7</v>
      </c>
    </row>
    <row r="1173" spans="1:8">
      <c r="A1173" s="8">
        <v>2220102</v>
      </c>
      <c r="B1173" s="193" t="s">
        <v>67</v>
      </c>
      <c r="C1173" s="9"/>
      <c r="D1173" s="9"/>
      <c r="E1173" s="9">
        <v>0</v>
      </c>
      <c r="F1173" s="10" t="e">
        <f t="shared" si="56"/>
        <v>#DIV/0!</v>
      </c>
      <c r="G1173" s="10" t="e">
        <f t="shared" si="57"/>
        <v>#DIV/0!</v>
      </c>
      <c r="H1173" s="2">
        <f t="shared" si="55"/>
        <v>7</v>
      </c>
    </row>
    <row r="1174" spans="1:8">
      <c r="A1174" s="8">
        <v>2220103</v>
      </c>
      <c r="B1174" s="193" t="s">
        <v>68</v>
      </c>
      <c r="C1174" s="9"/>
      <c r="D1174" s="9"/>
      <c r="E1174" s="9">
        <v>0</v>
      </c>
      <c r="F1174" s="10" t="e">
        <f t="shared" si="56"/>
        <v>#DIV/0!</v>
      </c>
      <c r="G1174" s="10" t="e">
        <f t="shared" si="57"/>
        <v>#DIV/0!</v>
      </c>
      <c r="H1174" s="2">
        <f t="shared" si="55"/>
        <v>7</v>
      </c>
    </row>
    <row r="1175" spans="1:8">
      <c r="A1175" s="8">
        <v>2220104</v>
      </c>
      <c r="B1175" s="193" t="s">
        <v>961</v>
      </c>
      <c r="C1175" s="9"/>
      <c r="D1175" s="9"/>
      <c r="E1175" s="9">
        <v>0</v>
      </c>
      <c r="F1175" s="10" t="e">
        <f t="shared" si="56"/>
        <v>#DIV/0!</v>
      </c>
      <c r="G1175" s="10" t="e">
        <f t="shared" si="57"/>
        <v>#DIV/0!</v>
      </c>
      <c r="H1175" s="2">
        <f t="shared" si="55"/>
        <v>7</v>
      </c>
    </row>
    <row r="1176" spans="1:8">
      <c r="A1176" s="8">
        <v>2220105</v>
      </c>
      <c r="B1176" s="193" t="s">
        <v>962</v>
      </c>
      <c r="C1176" s="9"/>
      <c r="D1176" s="9"/>
      <c r="E1176" s="9">
        <v>0</v>
      </c>
      <c r="F1176" s="10" t="e">
        <f t="shared" si="56"/>
        <v>#DIV/0!</v>
      </c>
      <c r="G1176" s="10" t="e">
        <f t="shared" si="57"/>
        <v>#DIV/0!</v>
      </c>
      <c r="H1176" s="2">
        <f t="shared" si="55"/>
        <v>7</v>
      </c>
    </row>
    <row r="1177" spans="1:8">
      <c r="A1177" s="8">
        <v>2220106</v>
      </c>
      <c r="B1177" s="193" t="s">
        <v>963</v>
      </c>
      <c r="C1177" s="9"/>
      <c r="D1177" s="9">
        <v>5</v>
      </c>
      <c r="E1177" s="9">
        <v>750</v>
      </c>
      <c r="F1177" s="10" t="e">
        <f t="shared" si="56"/>
        <v>#DIV/0!</v>
      </c>
      <c r="G1177" s="10">
        <f t="shared" si="57"/>
        <v>15000</v>
      </c>
      <c r="H1177" s="2">
        <f t="shared" si="55"/>
        <v>7</v>
      </c>
    </row>
    <row r="1178" spans="1:8">
      <c r="A1178" s="8">
        <v>2220107</v>
      </c>
      <c r="B1178" s="193" t="s">
        <v>964</v>
      </c>
      <c r="C1178" s="9"/>
      <c r="D1178" s="9"/>
      <c r="E1178" s="9">
        <v>0</v>
      </c>
      <c r="F1178" s="10" t="e">
        <f t="shared" si="56"/>
        <v>#DIV/0!</v>
      </c>
      <c r="G1178" s="10" t="e">
        <f t="shared" si="57"/>
        <v>#DIV/0!</v>
      </c>
      <c r="H1178" s="2">
        <f t="shared" si="55"/>
        <v>7</v>
      </c>
    </row>
    <row r="1179" spans="1:8">
      <c r="A1179" s="8">
        <v>2220112</v>
      </c>
      <c r="B1179" s="193" t="s">
        <v>965</v>
      </c>
      <c r="C1179" s="9"/>
      <c r="D1179" s="9"/>
      <c r="E1179" s="9">
        <v>0</v>
      </c>
      <c r="F1179" s="10" t="e">
        <f t="shared" si="56"/>
        <v>#DIV/0!</v>
      </c>
      <c r="G1179" s="10" t="e">
        <f t="shared" si="57"/>
        <v>#DIV/0!</v>
      </c>
      <c r="H1179" s="2">
        <f t="shared" si="55"/>
        <v>7</v>
      </c>
    </row>
    <row r="1180" spans="1:8">
      <c r="A1180" s="8">
        <v>2220113</v>
      </c>
      <c r="B1180" s="193" t="s">
        <v>966</v>
      </c>
      <c r="C1180" s="9"/>
      <c r="D1180" s="9"/>
      <c r="E1180" s="9">
        <v>0</v>
      </c>
      <c r="F1180" s="10" t="e">
        <f t="shared" si="56"/>
        <v>#DIV/0!</v>
      </c>
      <c r="G1180" s="10" t="e">
        <f t="shared" si="57"/>
        <v>#DIV/0!</v>
      </c>
      <c r="H1180" s="2">
        <f t="shared" si="55"/>
        <v>7</v>
      </c>
    </row>
    <row r="1181" spans="1:8">
      <c r="A1181" s="8">
        <v>2220114</v>
      </c>
      <c r="B1181" s="193" t="s">
        <v>967</v>
      </c>
      <c r="C1181" s="9"/>
      <c r="D1181" s="9"/>
      <c r="E1181" s="9">
        <v>0</v>
      </c>
      <c r="F1181" s="10" t="e">
        <f t="shared" si="56"/>
        <v>#DIV/0!</v>
      </c>
      <c r="G1181" s="10" t="e">
        <f t="shared" si="57"/>
        <v>#DIV/0!</v>
      </c>
      <c r="H1181" s="2">
        <f t="shared" si="55"/>
        <v>7</v>
      </c>
    </row>
    <row r="1182" spans="1:8">
      <c r="A1182" s="8">
        <v>2220115</v>
      </c>
      <c r="B1182" s="193" t="s">
        <v>968</v>
      </c>
      <c r="C1182" s="9">
        <v>618</v>
      </c>
      <c r="D1182" s="9">
        <v>721</v>
      </c>
      <c r="E1182" s="9">
        <v>242</v>
      </c>
      <c r="F1182" s="10">
        <f t="shared" si="56"/>
        <v>39.158576051779939</v>
      </c>
      <c r="G1182" s="10">
        <f t="shared" si="57"/>
        <v>33.564493758668519</v>
      </c>
      <c r="H1182" s="2">
        <f t="shared" si="55"/>
        <v>7</v>
      </c>
    </row>
    <row r="1183" spans="1:8">
      <c r="A1183" s="8">
        <v>2220118</v>
      </c>
      <c r="B1183" s="193" t="s">
        <v>969</v>
      </c>
      <c r="C1183" s="9"/>
      <c r="D1183" s="9"/>
      <c r="E1183" s="9">
        <v>0</v>
      </c>
      <c r="F1183" s="10" t="e">
        <f t="shared" si="56"/>
        <v>#DIV/0!</v>
      </c>
      <c r="G1183" s="10" t="e">
        <f t="shared" si="57"/>
        <v>#DIV/0!</v>
      </c>
      <c r="H1183" s="2">
        <f t="shared" si="55"/>
        <v>7</v>
      </c>
    </row>
    <row r="1184" spans="1:8">
      <c r="A1184" s="8">
        <v>2220119</v>
      </c>
      <c r="B1184" s="193" t="s">
        <v>970</v>
      </c>
      <c r="C1184" s="9">
        <v>80</v>
      </c>
      <c r="D1184" s="9"/>
      <c r="E1184" s="9">
        <v>0</v>
      </c>
      <c r="F1184" s="10">
        <f t="shared" si="56"/>
        <v>0</v>
      </c>
      <c r="G1184" s="10" t="e">
        <f t="shared" si="57"/>
        <v>#DIV/0!</v>
      </c>
      <c r="H1184" s="2">
        <f t="shared" si="55"/>
        <v>7</v>
      </c>
    </row>
    <row r="1185" spans="1:8">
      <c r="A1185" s="8">
        <v>2220120</v>
      </c>
      <c r="B1185" s="193" t="s">
        <v>971</v>
      </c>
      <c r="C1185" s="9"/>
      <c r="D1185" s="9"/>
      <c r="E1185" s="9">
        <v>0</v>
      </c>
      <c r="F1185" s="10" t="e">
        <f t="shared" si="56"/>
        <v>#DIV/0!</v>
      </c>
      <c r="G1185" s="10" t="e">
        <f t="shared" si="57"/>
        <v>#DIV/0!</v>
      </c>
      <c r="H1185" s="2">
        <f t="shared" si="55"/>
        <v>7</v>
      </c>
    </row>
    <row r="1186" spans="1:8">
      <c r="A1186" s="8">
        <v>2220121</v>
      </c>
      <c r="B1186" s="193" t="s">
        <v>972</v>
      </c>
      <c r="C1186" s="9">
        <v>152</v>
      </c>
      <c r="D1186" s="9"/>
      <c r="E1186" s="9">
        <v>0</v>
      </c>
      <c r="F1186" s="10">
        <f t="shared" si="56"/>
        <v>0</v>
      </c>
      <c r="G1186" s="10" t="e">
        <f t="shared" si="57"/>
        <v>#DIV/0!</v>
      </c>
      <c r="H1186" s="2">
        <f t="shared" si="55"/>
        <v>7</v>
      </c>
    </row>
    <row r="1187" spans="1:8">
      <c r="A1187" s="8">
        <v>2220150</v>
      </c>
      <c r="B1187" s="193" t="s">
        <v>75</v>
      </c>
      <c r="C1187" s="9"/>
      <c r="D1187" s="9"/>
      <c r="E1187" s="9">
        <v>0</v>
      </c>
      <c r="F1187" s="10" t="e">
        <f t="shared" si="56"/>
        <v>#DIV/0!</v>
      </c>
      <c r="G1187" s="10" t="e">
        <f t="shared" si="57"/>
        <v>#DIV/0!</v>
      </c>
      <c r="H1187" s="2">
        <f t="shared" si="55"/>
        <v>7</v>
      </c>
    </row>
    <row r="1188" spans="1:8">
      <c r="A1188" s="8">
        <v>2220199</v>
      </c>
      <c r="B1188" s="193" t="s">
        <v>973</v>
      </c>
      <c r="C1188" s="9"/>
      <c r="D1188" s="9"/>
      <c r="E1188" s="9">
        <v>0</v>
      </c>
      <c r="F1188" s="10" t="e">
        <f t="shared" si="56"/>
        <v>#DIV/0!</v>
      </c>
      <c r="G1188" s="10" t="e">
        <f t="shared" si="57"/>
        <v>#DIV/0!</v>
      </c>
      <c r="H1188" s="2">
        <f t="shared" si="55"/>
        <v>7</v>
      </c>
    </row>
    <row r="1189" spans="1:8">
      <c r="A1189" s="73">
        <v>22203</v>
      </c>
      <c r="B1189" s="192" t="s">
        <v>974</v>
      </c>
      <c r="C1189" s="10">
        <f>SUM(C1190:C1194)</f>
        <v>0</v>
      </c>
      <c r="D1189" s="10">
        <f>SUM(D1190:D1194)</f>
        <v>0</v>
      </c>
      <c r="E1189" s="10">
        <f>SUM(E1190:E1194)</f>
        <v>0</v>
      </c>
      <c r="F1189" s="10" t="e">
        <f t="shared" si="56"/>
        <v>#DIV/0!</v>
      </c>
      <c r="G1189" s="10" t="e">
        <f t="shared" si="57"/>
        <v>#DIV/0!</v>
      </c>
      <c r="H1189" s="2">
        <f t="shared" si="55"/>
        <v>5</v>
      </c>
    </row>
    <row r="1190" spans="1:8">
      <c r="A1190" s="8">
        <v>2220301</v>
      </c>
      <c r="B1190" s="193" t="s">
        <v>975</v>
      </c>
      <c r="C1190" s="9"/>
      <c r="D1190" s="9"/>
      <c r="E1190" s="9">
        <v>0</v>
      </c>
      <c r="F1190" s="10" t="e">
        <f t="shared" si="56"/>
        <v>#DIV/0!</v>
      </c>
      <c r="G1190" s="10" t="e">
        <f t="shared" si="57"/>
        <v>#DIV/0!</v>
      </c>
      <c r="H1190" s="2">
        <f t="shared" ref="H1190:H1253" si="58">LEN(A1190)</f>
        <v>7</v>
      </c>
    </row>
    <row r="1191" spans="1:8">
      <c r="A1191" s="8">
        <v>2220303</v>
      </c>
      <c r="B1191" s="193" t="s">
        <v>976</v>
      </c>
      <c r="C1191" s="9"/>
      <c r="D1191" s="9"/>
      <c r="E1191" s="9">
        <v>0</v>
      </c>
      <c r="F1191" s="10" t="e">
        <f t="shared" si="56"/>
        <v>#DIV/0!</v>
      </c>
      <c r="G1191" s="10" t="e">
        <f t="shared" si="57"/>
        <v>#DIV/0!</v>
      </c>
      <c r="H1191" s="2">
        <f t="shared" si="58"/>
        <v>7</v>
      </c>
    </row>
    <row r="1192" spans="1:8">
      <c r="A1192" s="8">
        <v>2220304</v>
      </c>
      <c r="B1192" s="193" t="s">
        <v>977</v>
      </c>
      <c r="C1192" s="9"/>
      <c r="D1192" s="9"/>
      <c r="E1192" s="9">
        <v>0</v>
      </c>
      <c r="F1192" s="10" t="e">
        <f t="shared" si="56"/>
        <v>#DIV/0!</v>
      </c>
      <c r="G1192" s="10" t="e">
        <f t="shared" si="57"/>
        <v>#DIV/0!</v>
      </c>
      <c r="H1192" s="2">
        <f t="shared" si="58"/>
        <v>7</v>
      </c>
    </row>
    <row r="1193" spans="1:8">
      <c r="A1193" s="8">
        <v>2220305</v>
      </c>
      <c r="B1193" s="193" t="s">
        <v>978</v>
      </c>
      <c r="C1193" s="9"/>
      <c r="D1193" s="9"/>
      <c r="E1193" s="9">
        <v>0</v>
      </c>
      <c r="F1193" s="10" t="e">
        <f t="shared" si="56"/>
        <v>#DIV/0!</v>
      </c>
      <c r="G1193" s="10" t="e">
        <f t="shared" si="57"/>
        <v>#DIV/0!</v>
      </c>
      <c r="H1193" s="2">
        <f t="shared" si="58"/>
        <v>7</v>
      </c>
    </row>
    <row r="1194" spans="1:8">
      <c r="A1194" s="8">
        <v>2220399</v>
      </c>
      <c r="B1194" s="193" t="s">
        <v>979</v>
      </c>
      <c r="C1194" s="9"/>
      <c r="D1194" s="9"/>
      <c r="E1194" s="9">
        <v>0</v>
      </c>
      <c r="F1194" s="10" t="e">
        <f t="shared" si="56"/>
        <v>#DIV/0!</v>
      </c>
      <c r="G1194" s="10" t="e">
        <f t="shared" si="57"/>
        <v>#DIV/0!</v>
      </c>
      <c r="H1194" s="2">
        <f t="shared" si="58"/>
        <v>7</v>
      </c>
    </row>
    <row r="1195" spans="1:8">
      <c r="A1195" s="73">
        <v>22204</v>
      </c>
      <c r="B1195" s="192" t="s">
        <v>980</v>
      </c>
      <c r="C1195" s="10">
        <f>SUM(C1196:C1200)</f>
        <v>0</v>
      </c>
      <c r="D1195" s="10">
        <f>SUM(D1196:D1200)</f>
        <v>402</v>
      </c>
      <c r="E1195" s="10">
        <f>SUM(E1196:E1200)</f>
        <v>800</v>
      </c>
      <c r="F1195" s="10" t="e">
        <f t="shared" si="56"/>
        <v>#DIV/0!</v>
      </c>
      <c r="G1195" s="10">
        <f t="shared" si="57"/>
        <v>199.00497512437812</v>
      </c>
      <c r="H1195" s="2">
        <f t="shared" si="58"/>
        <v>5</v>
      </c>
    </row>
    <row r="1196" spans="1:8">
      <c r="A1196" s="8">
        <v>2220401</v>
      </c>
      <c r="B1196" s="193" t="s">
        <v>981</v>
      </c>
      <c r="C1196" s="9"/>
      <c r="D1196" s="9"/>
      <c r="E1196" s="9">
        <v>0</v>
      </c>
      <c r="F1196" s="10" t="e">
        <f t="shared" si="56"/>
        <v>#DIV/0!</v>
      </c>
      <c r="G1196" s="10" t="e">
        <f t="shared" si="57"/>
        <v>#DIV/0!</v>
      </c>
      <c r="H1196" s="2">
        <f t="shared" si="58"/>
        <v>7</v>
      </c>
    </row>
    <row r="1197" spans="1:8">
      <c r="A1197" s="8">
        <v>2220402</v>
      </c>
      <c r="B1197" s="193" t="s">
        <v>982</v>
      </c>
      <c r="C1197" s="9"/>
      <c r="D1197" s="9"/>
      <c r="E1197" s="9">
        <v>0</v>
      </c>
      <c r="F1197" s="10" t="e">
        <f t="shared" si="56"/>
        <v>#DIV/0!</v>
      </c>
      <c r="G1197" s="10" t="e">
        <f t="shared" si="57"/>
        <v>#DIV/0!</v>
      </c>
      <c r="H1197" s="2">
        <f t="shared" si="58"/>
        <v>7</v>
      </c>
    </row>
    <row r="1198" spans="1:8">
      <c r="A1198" s="8">
        <v>2220403</v>
      </c>
      <c r="B1198" s="193" t="s">
        <v>983</v>
      </c>
      <c r="C1198" s="9"/>
      <c r="D1198" s="9"/>
      <c r="E1198" s="9">
        <v>0</v>
      </c>
      <c r="F1198" s="10" t="e">
        <f t="shared" si="56"/>
        <v>#DIV/0!</v>
      </c>
      <c r="G1198" s="10" t="e">
        <f t="shared" si="57"/>
        <v>#DIV/0!</v>
      </c>
      <c r="H1198" s="2">
        <f t="shared" si="58"/>
        <v>7</v>
      </c>
    </row>
    <row r="1199" spans="1:8">
      <c r="A1199" s="8">
        <v>2220404</v>
      </c>
      <c r="B1199" s="193" t="s">
        <v>984</v>
      </c>
      <c r="C1199" s="9"/>
      <c r="D1199" s="9"/>
      <c r="E1199" s="9">
        <v>0</v>
      </c>
      <c r="F1199" s="10" t="e">
        <f t="shared" si="56"/>
        <v>#DIV/0!</v>
      </c>
      <c r="G1199" s="10" t="e">
        <f t="shared" si="57"/>
        <v>#DIV/0!</v>
      </c>
      <c r="H1199" s="2">
        <f t="shared" si="58"/>
        <v>7</v>
      </c>
    </row>
    <row r="1200" spans="1:8">
      <c r="A1200" s="8">
        <v>2220499</v>
      </c>
      <c r="B1200" s="193" t="s">
        <v>985</v>
      </c>
      <c r="C1200" s="9"/>
      <c r="D1200" s="9">
        <v>402</v>
      </c>
      <c r="E1200" s="9">
        <v>800</v>
      </c>
      <c r="F1200" s="10" t="e">
        <f t="shared" si="56"/>
        <v>#DIV/0!</v>
      </c>
      <c r="G1200" s="10">
        <f t="shared" si="57"/>
        <v>199.00497512437812</v>
      </c>
      <c r="H1200" s="2">
        <f t="shared" si="58"/>
        <v>7</v>
      </c>
    </row>
    <row r="1201" spans="1:8">
      <c r="A1201" s="73">
        <v>22205</v>
      </c>
      <c r="B1201" s="192" t="s">
        <v>986</v>
      </c>
      <c r="C1201" s="10">
        <f>SUM(C1202:C1213)</f>
        <v>0</v>
      </c>
      <c r="D1201" s="10">
        <f>SUM(D1202:D1213)</f>
        <v>62</v>
      </c>
      <c r="E1201" s="10">
        <f>SUM(E1202:E1213)</f>
        <v>42</v>
      </c>
      <c r="F1201" s="10" t="e">
        <f t="shared" si="56"/>
        <v>#DIV/0!</v>
      </c>
      <c r="G1201" s="10">
        <f t="shared" si="57"/>
        <v>67.741935483870961</v>
      </c>
      <c r="H1201" s="2">
        <f t="shared" si="58"/>
        <v>5</v>
      </c>
    </row>
    <row r="1202" spans="1:8">
      <c r="A1202" s="8">
        <v>2220501</v>
      </c>
      <c r="B1202" s="193" t="s">
        <v>987</v>
      </c>
      <c r="C1202" s="9"/>
      <c r="D1202" s="9"/>
      <c r="E1202" s="9">
        <v>0</v>
      </c>
      <c r="F1202" s="10" t="e">
        <f t="shared" si="56"/>
        <v>#DIV/0!</v>
      </c>
      <c r="G1202" s="10" t="e">
        <f t="shared" si="57"/>
        <v>#DIV/0!</v>
      </c>
      <c r="H1202" s="2">
        <f t="shared" si="58"/>
        <v>7</v>
      </c>
    </row>
    <row r="1203" spans="1:8">
      <c r="A1203" s="8">
        <v>2220502</v>
      </c>
      <c r="B1203" s="193" t="s">
        <v>988</v>
      </c>
      <c r="C1203" s="9"/>
      <c r="D1203" s="9"/>
      <c r="E1203" s="9">
        <v>0</v>
      </c>
      <c r="F1203" s="10" t="e">
        <f t="shared" si="56"/>
        <v>#DIV/0!</v>
      </c>
      <c r="G1203" s="10" t="e">
        <f t="shared" si="57"/>
        <v>#DIV/0!</v>
      </c>
      <c r="H1203" s="2">
        <f t="shared" si="58"/>
        <v>7</v>
      </c>
    </row>
    <row r="1204" spans="1:8">
      <c r="A1204" s="8">
        <v>2220503</v>
      </c>
      <c r="B1204" s="193" t="s">
        <v>989</v>
      </c>
      <c r="C1204" s="9"/>
      <c r="D1204" s="9"/>
      <c r="E1204" s="9">
        <v>0</v>
      </c>
      <c r="F1204" s="10" t="e">
        <f t="shared" si="56"/>
        <v>#DIV/0!</v>
      </c>
      <c r="G1204" s="10" t="e">
        <f t="shared" si="57"/>
        <v>#DIV/0!</v>
      </c>
      <c r="H1204" s="2">
        <f t="shared" si="58"/>
        <v>7</v>
      </c>
    </row>
    <row r="1205" spans="1:8">
      <c r="A1205" s="8">
        <v>2220504</v>
      </c>
      <c r="B1205" s="193" t="s">
        <v>990</v>
      </c>
      <c r="C1205" s="9"/>
      <c r="D1205" s="9"/>
      <c r="E1205" s="9">
        <v>0</v>
      </c>
      <c r="F1205" s="10" t="e">
        <f t="shared" si="56"/>
        <v>#DIV/0!</v>
      </c>
      <c r="G1205" s="10" t="e">
        <f t="shared" si="57"/>
        <v>#DIV/0!</v>
      </c>
      <c r="H1205" s="2">
        <f t="shared" si="58"/>
        <v>7</v>
      </c>
    </row>
    <row r="1206" spans="1:8">
      <c r="A1206" s="8">
        <v>2220505</v>
      </c>
      <c r="B1206" s="193" t="s">
        <v>991</v>
      </c>
      <c r="C1206" s="9"/>
      <c r="D1206" s="9"/>
      <c r="E1206" s="9">
        <v>0</v>
      </c>
      <c r="F1206" s="10" t="e">
        <f t="shared" si="56"/>
        <v>#DIV/0!</v>
      </c>
      <c r="G1206" s="10" t="e">
        <f t="shared" si="57"/>
        <v>#DIV/0!</v>
      </c>
      <c r="H1206" s="2">
        <f t="shared" si="58"/>
        <v>7</v>
      </c>
    </row>
    <row r="1207" spans="1:8">
      <c r="A1207" s="8">
        <v>2220506</v>
      </c>
      <c r="B1207" s="193" t="s">
        <v>992</v>
      </c>
      <c r="C1207" s="9"/>
      <c r="D1207" s="9"/>
      <c r="E1207" s="9">
        <v>0</v>
      </c>
      <c r="F1207" s="10" t="e">
        <f t="shared" si="56"/>
        <v>#DIV/0!</v>
      </c>
      <c r="G1207" s="10" t="e">
        <f t="shared" si="57"/>
        <v>#DIV/0!</v>
      </c>
      <c r="H1207" s="2">
        <f t="shared" si="58"/>
        <v>7</v>
      </c>
    </row>
    <row r="1208" spans="1:8">
      <c r="A1208" s="8">
        <v>2220507</v>
      </c>
      <c r="B1208" s="193" t="s">
        <v>993</v>
      </c>
      <c r="C1208" s="9"/>
      <c r="D1208" s="9"/>
      <c r="E1208" s="9">
        <v>0</v>
      </c>
      <c r="F1208" s="10" t="e">
        <f t="shared" si="56"/>
        <v>#DIV/0!</v>
      </c>
      <c r="G1208" s="10" t="e">
        <f t="shared" si="57"/>
        <v>#DIV/0!</v>
      </c>
      <c r="H1208" s="2">
        <f t="shared" si="58"/>
        <v>7</v>
      </c>
    </row>
    <row r="1209" spans="1:8">
      <c r="A1209" s="8">
        <v>2220508</v>
      </c>
      <c r="B1209" s="193" t="s">
        <v>994</v>
      </c>
      <c r="C1209" s="9"/>
      <c r="D1209" s="9"/>
      <c r="E1209" s="9">
        <v>0</v>
      </c>
      <c r="F1209" s="10" t="e">
        <f t="shared" si="56"/>
        <v>#DIV/0!</v>
      </c>
      <c r="G1209" s="10" t="e">
        <f t="shared" si="57"/>
        <v>#DIV/0!</v>
      </c>
      <c r="H1209" s="2">
        <f t="shared" si="58"/>
        <v>7</v>
      </c>
    </row>
    <row r="1210" spans="1:8">
      <c r="A1210" s="8">
        <v>2220509</v>
      </c>
      <c r="B1210" s="193" t="s">
        <v>995</v>
      </c>
      <c r="C1210" s="9"/>
      <c r="D1210" s="9"/>
      <c r="E1210" s="9">
        <v>0</v>
      </c>
      <c r="F1210" s="10" t="e">
        <f t="shared" si="56"/>
        <v>#DIV/0!</v>
      </c>
      <c r="G1210" s="10" t="e">
        <f t="shared" si="57"/>
        <v>#DIV/0!</v>
      </c>
      <c r="H1210" s="2">
        <f t="shared" si="58"/>
        <v>7</v>
      </c>
    </row>
    <row r="1211" spans="1:8">
      <c r="A1211" s="8">
        <v>2220510</v>
      </c>
      <c r="B1211" s="193" t="s">
        <v>996</v>
      </c>
      <c r="C1211" s="9"/>
      <c r="D1211" s="9"/>
      <c r="E1211" s="9">
        <v>0</v>
      </c>
      <c r="F1211" s="10" t="e">
        <f t="shared" si="56"/>
        <v>#DIV/0!</v>
      </c>
      <c r="G1211" s="10" t="e">
        <f t="shared" si="57"/>
        <v>#DIV/0!</v>
      </c>
      <c r="H1211" s="2">
        <f t="shared" si="58"/>
        <v>7</v>
      </c>
    </row>
    <row r="1212" spans="1:8">
      <c r="A1212" s="8">
        <v>2220511</v>
      </c>
      <c r="B1212" s="193" t="s">
        <v>997</v>
      </c>
      <c r="C1212" s="9"/>
      <c r="D1212" s="9">
        <v>62</v>
      </c>
      <c r="E1212" s="9">
        <v>0</v>
      </c>
      <c r="F1212" s="10" t="e">
        <f t="shared" si="56"/>
        <v>#DIV/0!</v>
      </c>
      <c r="G1212" s="10">
        <f t="shared" si="57"/>
        <v>0</v>
      </c>
      <c r="H1212" s="2">
        <f t="shared" si="58"/>
        <v>7</v>
      </c>
    </row>
    <row r="1213" spans="1:8">
      <c r="A1213" s="8">
        <v>2220599</v>
      </c>
      <c r="B1213" s="193" t="s">
        <v>998</v>
      </c>
      <c r="C1213" s="9"/>
      <c r="D1213" s="9"/>
      <c r="E1213" s="9">
        <v>42</v>
      </c>
      <c r="F1213" s="10" t="e">
        <f t="shared" si="56"/>
        <v>#DIV/0!</v>
      </c>
      <c r="G1213" s="10" t="e">
        <f t="shared" si="57"/>
        <v>#DIV/0!</v>
      </c>
      <c r="H1213" s="2">
        <f t="shared" si="58"/>
        <v>7</v>
      </c>
    </row>
    <row r="1214" spans="1:8">
      <c r="A1214" s="73">
        <v>224</v>
      </c>
      <c r="B1214" s="192" t="s">
        <v>999</v>
      </c>
      <c r="C1214" s="10">
        <f>C1215+C1226+C1233+C1241+C1254+C1258+C1262</f>
        <v>1609</v>
      </c>
      <c r="D1214" s="10">
        <f>D1215+D1226+D1233+D1241+D1254+D1258+D1262</f>
        <v>2178</v>
      </c>
      <c r="E1214" s="10">
        <f>E1215+E1226+E1233+E1241+E1254+E1258+E1262</f>
        <v>7147</v>
      </c>
      <c r="F1214" s="10">
        <f t="shared" si="56"/>
        <v>444.18893722809196</v>
      </c>
      <c r="G1214" s="10">
        <f t="shared" si="57"/>
        <v>328.14508723599636</v>
      </c>
      <c r="H1214" s="2">
        <f t="shared" si="58"/>
        <v>3</v>
      </c>
    </row>
    <row r="1215" spans="1:8">
      <c r="A1215" s="73">
        <v>22401</v>
      </c>
      <c r="B1215" s="192" t="s">
        <v>1000</v>
      </c>
      <c r="C1215" s="10">
        <f>SUM(C1216:C1225)</f>
        <v>630</v>
      </c>
      <c r="D1215" s="10">
        <f>SUM(D1216:D1225)</f>
        <v>1113</v>
      </c>
      <c r="E1215" s="10">
        <f>SUM(E1216:E1225)</f>
        <v>1051</v>
      </c>
      <c r="F1215" s="10">
        <f t="shared" si="56"/>
        <v>166.82539682539684</v>
      </c>
      <c r="G1215" s="10">
        <f t="shared" si="57"/>
        <v>94.429469901168019</v>
      </c>
      <c r="H1215" s="2">
        <f t="shared" si="58"/>
        <v>5</v>
      </c>
    </row>
    <row r="1216" spans="1:8">
      <c r="A1216" s="8">
        <v>2240101</v>
      </c>
      <c r="B1216" s="193" t="s">
        <v>66</v>
      </c>
      <c r="C1216" s="9">
        <v>585</v>
      </c>
      <c r="D1216" s="9">
        <v>411</v>
      </c>
      <c r="E1216" s="9">
        <v>382</v>
      </c>
      <c r="F1216" s="10">
        <f t="shared" si="56"/>
        <v>65.299145299145295</v>
      </c>
      <c r="G1216" s="10">
        <f t="shared" si="57"/>
        <v>92.944038929440381</v>
      </c>
      <c r="H1216" s="2">
        <f t="shared" si="58"/>
        <v>7</v>
      </c>
    </row>
    <row r="1217" spans="1:8">
      <c r="A1217" s="8">
        <v>2240102</v>
      </c>
      <c r="B1217" s="193" t="s">
        <v>67</v>
      </c>
      <c r="C1217" s="9"/>
      <c r="D1217" s="9">
        <v>0</v>
      </c>
      <c r="E1217" s="9">
        <v>0</v>
      </c>
      <c r="F1217" s="10" t="e">
        <f t="shared" si="56"/>
        <v>#DIV/0!</v>
      </c>
      <c r="G1217" s="10" t="e">
        <f t="shared" si="57"/>
        <v>#DIV/0!</v>
      </c>
      <c r="H1217" s="2">
        <f t="shared" si="58"/>
        <v>7</v>
      </c>
    </row>
    <row r="1218" spans="1:8">
      <c r="A1218" s="8">
        <v>2240103</v>
      </c>
      <c r="B1218" s="193" t="s">
        <v>68</v>
      </c>
      <c r="C1218" s="9"/>
      <c r="D1218" s="9">
        <v>0</v>
      </c>
      <c r="E1218" s="9">
        <v>0</v>
      </c>
      <c r="F1218" s="10" t="e">
        <f t="shared" si="56"/>
        <v>#DIV/0!</v>
      </c>
      <c r="G1218" s="10" t="e">
        <f t="shared" si="57"/>
        <v>#DIV/0!</v>
      </c>
      <c r="H1218" s="2">
        <f t="shared" si="58"/>
        <v>7</v>
      </c>
    </row>
    <row r="1219" spans="1:8">
      <c r="A1219" s="8">
        <v>2240104</v>
      </c>
      <c r="B1219" s="193" t="s">
        <v>1001</v>
      </c>
      <c r="C1219" s="9"/>
      <c r="D1219" s="9">
        <v>115</v>
      </c>
      <c r="E1219" s="9">
        <v>37</v>
      </c>
      <c r="F1219" s="10" t="e">
        <f t="shared" si="56"/>
        <v>#DIV/0!</v>
      </c>
      <c r="G1219" s="10">
        <f t="shared" si="57"/>
        <v>32.173913043478258</v>
      </c>
      <c r="H1219" s="2">
        <f t="shared" si="58"/>
        <v>7</v>
      </c>
    </row>
    <row r="1220" spans="1:8">
      <c r="A1220" s="8">
        <v>2240105</v>
      </c>
      <c r="B1220" s="193" t="s">
        <v>1002</v>
      </c>
      <c r="C1220" s="9"/>
      <c r="D1220" s="9">
        <v>0</v>
      </c>
      <c r="E1220" s="9">
        <v>0</v>
      </c>
      <c r="F1220" s="10" t="e">
        <f t="shared" si="56"/>
        <v>#DIV/0!</v>
      </c>
      <c r="G1220" s="10" t="e">
        <f t="shared" si="57"/>
        <v>#DIV/0!</v>
      </c>
      <c r="H1220" s="2">
        <f t="shared" si="58"/>
        <v>7</v>
      </c>
    </row>
    <row r="1221" spans="1:8">
      <c r="A1221" s="8">
        <v>2240106</v>
      </c>
      <c r="B1221" s="193" t="s">
        <v>1003</v>
      </c>
      <c r="C1221" s="9"/>
      <c r="D1221" s="9">
        <v>0</v>
      </c>
      <c r="E1221" s="9">
        <v>45</v>
      </c>
      <c r="F1221" s="10" t="e">
        <f t="shared" si="56"/>
        <v>#DIV/0!</v>
      </c>
      <c r="G1221" s="10" t="e">
        <f t="shared" si="57"/>
        <v>#DIV/0!</v>
      </c>
      <c r="H1221" s="2">
        <f t="shared" si="58"/>
        <v>7</v>
      </c>
    </row>
    <row r="1222" spans="1:8">
      <c r="A1222" s="8">
        <v>2240108</v>
      </c>
      <c r="B1222" s="193" t="s">
        <v>1004</v>
      </c>
      <c r="C1222" s="9"/>
      <c r="D1222" s="9">
        <v>32</v>
      </c>
      <c r="E1222" s="9">
        <v>168</v>
      </c>
      <c r="F1222" s="10" t="e">
        <f t="shared" si="56"/>
        <v>#DIV/0!</v>
      </c>
      <c r="G1222" s="10">
        <f t="shared" si="57"/>
        <v>525</v>
      </c>
      <c r="H1222" s="2">
        <f t="shared" si="58"/>
        <v>7</v>
      </c>
    </row>
    <row r="1223" spans="1:8">
      <c r="A1223" s="8">
        <v>2240109</v>
      </c>
      <c r="B1223" s="193" t="s">
        <v>1005</v>
      </c>
      <c r="C1223" s="9">
        <v>45</v>
      </c>
      <c r="D1223" s="9">
        <v>525</v>
      </c>
      <c r="E1223" s="9">
        <v>112</v>
      </c>
      <c r="F1223" s="10">
        <f t="shared" ref="F1223:F1275" si="59">E1223/C1223*100</f>
        <v>248.88888888888889</v>
      </c>
      <c r="G1223" s="10">
        <f t="shared" ref="G1223:G1275" si="60">E1223/D1223*100</f>
        <v>21.333333333333336</v>
      </c>
      <c r="H1223" s="2">
        <f t="shared" si="58"/>
        <v>7</v>
      </c>
    </row>
    <row r="1224" spans="1:8">
      <c r="A1224" s="8">
        <v>2240150</v>
      </c>
      <c r="B1224" s="193" t="s">
        <v>75</v>
      </c>
      <c r="C1224" s="9"/>
      <c r="D1224" s="9">
        <v>0</v>
      </c>
      <c r="E1224" s="9">
        <v>0</v>
      </c>
      <c r="F1224" s="10" t="e">
        <f t="shared" si="59"/>
        <v>#DIV/0!</v>
      </c>
      <c r="G1224" s="10" t="e">
        <f t="shared" si="60"/>
        <v>#DIV/0!</v>
      </c>
      <c r="H1224" s="2">
        <f t="shared" si="58"/>
        <v>7</v>
      </c>
    </row>
    <row r="1225" spans="1:8">
      <c r="A1225" s="8">
        <v>2240199</v>
      </c>
      <c r="B1225" s="193" t="s">
        <v>1006</v>
      </c>
      <c r="C1225" s="9"/>
      <c r="D1225" s="9">
        <v>30</v>
      </c>
      <c r="E1225" s="9">
        <v>307</v>
      </c>
      <c r="F1225" s="10" t="e">
        <f t="shared" si="59"/>
        <v>#DIV/0!</v>
      </c>
      <c r="G1225" s="10">
        <f t="shared" si="60"/>
        <v>1023.3333333333333</v>
      </c>
      <c r="H1225" s="2">
        <f t="shared" si="58"/>
        <v>7</v>
      </c>
    </row>
    <row r="1226" spans="1:8">
      <c r="A1226" s="73">
        <v>22402</v>
      </c>
      <c r="B1226" s="192" t="s">
        <v>1007</v>
      </c>
      <c r="C1226" s="10">
        <f>SUM(C1227:C1232)</f>
        <v>979</v>
      </c>
      <c r="D1226" s="10">
        <f>SUM(D1227:D1232)</f>
        <v>870</v>
      </c>
      <c r="E1226" s="10">
        <f>SUM(E1227:E1232)</f>
        <v>424</v>
      </c>
      <c r="F1226" s="10">
        <f t="shared" si="59"/>
        <v>43.309499489274771</v>
      </c>
      <c r="G1226" s="10">
        <f t="shared" si="60"/>
        <v>48.735632183908045</v>
      </c>
      <c r="H1226" s="2">
        <f t="shared" si="58"/>
        <v>5</v>
      </c>
    </row>
    <row r="1227" spans="1:8">
      <c r="A1227" s="8">
        <v>2240201</v>
      </c>
      <c r="B1227" s="193" t="s">
        <v>66</v>
      </c>
      <c r="C1227" s="9">
        <v>429</v>
      </c>
      <c r="D1227" s="9">
        <v>557</v>
      </c>
      <c r="E1227" s="9">
        <v>0</v>
      </c>
      <c r="F1227" s="10">
        <f t="shared" si="59"/>
        <v>0</v>
      </c>
      <c r="G1227" s="10">
        <f t="shared" si="60"/>
        <v>0</v>
      </c>
      <c r="H1227" s="2">
        <f t="shared" si="58"/>
        <v>7</v>
      </c>
    </row>
    <row r="1228" spans="1:8">
      <c r="A1228" s="8">
        <v>2240202</v>
      </c>
      <c r="B1228" s="193" t="s">
        <v>67</v>
      </c>
      <c r="C1228" s="9"/>
      <c r="D1228" s="9"/>
      <c r="E1228" s="9">
        <v>0</v>
      </c>
      <c r="F1228" s="10" t="e">
        <f t="shared" si="59"/>
        <v>#DIV/0!</v>
      </c>
      <c r="G1228" s="10" t="e">
        <f t="shared" si="60"/>
        <v>#DIV/0!</v>
      </c>
      <c r="H1228" s="2">
        <f t="shared" si="58"/>
        <v>7</v>
      </c>
    </row>
    <row r="1229" spans="1:8">
      <c r="A1229" s="8">
        <v>2240203</v>
      </c>
      <c r="B1229" s="193" t="s">
        <v>68</v>
      </c>
      <c r="C1229" s="9"/>
      <c r="D1229" s="9"/>
      <c r="E1229" s="9">
        <v>0</v>
      </c>
      <c r="F1229" s="10" t="e">
        <f t="shared" si="59"/>
        <v>#DIV/0!</v>
      </c>
      <c r="G1229" s="10" t="e">
        <f t="shared" si="60"/>
        <v>#DIV/0!</v>
      </c>
      <c r="H1229" s="2">
        <f t="shared" si="58"/>
        <v>7</v>
      </c>
    </row>
    <row r="1230" spans="1:8">
      <c r="A1230" s="8">
        <v>2240204</v>
      </c>
      <c r="B1230" s="193" t="s">
        <v>1008</v>
      </c>
      <c r="C1230" s="9">
        <v>550</v>
      </c>
      <c r="D1230" s="9">
        <v>313</v>
      </c>
      <c r="E1230" s="9">
        <v>224</v>
      </c>
      <c r="F1230" s="10">
        <f t="shared" si="59"/>
        <v>40.727272727272727</v>
      </c>
      <c r="G1230" s="10">
        <f t="shared" si="60"/>
        <v>71.565495207667723</v>
      </c>
      <c r="H1230" s="2">
        <f t="shared" si="58"/>
        <v>7</v>
      </c>
    </row>
    <row r="1231" spans="1:8">
      <c r="A1231" s="8">
        <v>2240250</v>
      </c>
      <c r="B1231" s="193" t="s">
        <v>75</v>
      </c>
      <c r="C1231" s="9"/>
      <c r="D1231" s="9"/>
      <c r="E1231" s="9">
        <v>0</v>
      </c>
      <c r="F1231" s="10" t="e">
        <f t="shared" si="59"/>
        <v>#DIV/0!</v>
      </c>
      <c r="G1231" s="10" t="e">
        <f t="shared" si="60"/>
        <v>#DIV/0!</v>
      </c>
      <c r="H1231" s="2">
        <f t="shared" si="58"/>
        <v>7</v>
      </c>
    </row>
    <row r="1232" spans="1:8">
      <c r="A1232" s="8">
        <v>2240299</v>
      </c>
      <c r="B1232" s="193" t="s">
        <v>1009</v>
      </c>
      <c r="C1232" s="9"/>
      <c r="D1232" s="9"/>
      <c r="E1232" s="9">
        <v>200</v>
      </c>
      <c r="F1232" s="10" t="e">
        <f t="shared" si="59"/>
        <v>#DIV/0!</v>
      </c>
      <c r="G1232" s="10" t="e">
        <f t="shared" si="60"/>
        <v>#DIV/0!</v>
      </c>
      <c r="H1232" s="2">
        <f t="shared" si="58"/>
        <v>7</v>
      </c>
    </row>
    <row r="1233" spans="1:8">
      <c r="A1233" s="73">
        <v>22404</v>
      </c>
      <c r="B1233" s="192" t="s">
        <v>1010</v>
      </c>
      <c r="C1233" s="10">
        <f>SUM(C1234:C1240)</f>
        <v>0</v>
      </c>
      <c r="D1233" s="10">
        <f>SUM(D1234:D1240)</f>
        <v>60</v>
      </c>
      <c r="E1233" s="10">
        <f>SUM(E1234:E1240)</f>
        <v>30</v>
      </c>
      <c r="F1233" s="10" t="e">
        <f t="shared" si="59"/>
        <v>#DIV/0!</v>
      </c>
      <c r="G1233" s="10">
        <f t="shared" si="60"/>
        <v>50</v>
      </c>
      <c r="H1233" s="2">
        <f t="shared" si="58"/>
        <v>5</v>
      </c>
    </row>
    <row r="1234" spans="1:8">
      <c r="A1234" s="8">
        <v>2240401</v>
      </c>
      <c r="B1234" s="193" t="s">
        <v>66</v>
      </c>
      <c r="C1234" s="9"/>
      <c r="D1234" s="9"/>
      <c r="E1234" s="9">
        <v>0</v>
      </c>
      <c r="F1234" s="10" t="e">
        <f t="shared" si="59"/>
        <v>#DIV/0!</v>
      </c>
      <c r="G1234" s="10" t="e">
        <f t="shared" si="60"/>
        <v>#DIV/0!</v>
      </c>
      <c r="H1234" s="2">
        <f t="shared" si="58"/>
        <v>7</v>
      </c>
    </row>
    <row r="1235" spans="1:8">
      <c r="A1235" s="8">
        <v>2240402</v>
      </c>
      <c r="B1235" s="193" t="s">
        <v>67</v>
      </c>
      <c r="C1235" s="9"/>
      <c r="D1235" s="9"/>
      <c r="E1235" s="9">
        <v>0</v>
      </c>
      <c r="F1235" s="10" t="e">
        <f t="shared" si="59"/>
        <v>#DIV/0!</v>
      </c>
      <c r="G1235" s="10" t="e">
        <f t="shared" si="60"/>
        <v>#DIV/0!</v>
      </c>
      <c r="H1235" s="2">
        <f t="shared" si="58"/>
        <v>7</v>
      </c>
    </row>
    <row r="1236" spans="1:8">
      <c r="A1236" s="8">
        <v>2240403</v>
      </c>
      <c r="B1236" s="193" t="s">
        <v>68</v>
      </c>
      <c r="C1236" s="9"/>
      <c r="D1236" s="9"/>
      <c r="E1236" s="9">
        <v>0</v>
      </c>
      <c r="F1236" s="10" t="e">
        <f t="shared" si="59"/>
        <v>#DIV/0!</v>
      </c>
      <c r="G1236" s="10" t="e">
        <f t="shared" si="60"/>
        <v>#DIV/0!</v>
      </c>
      <c r="H1236" s="2">
        <f t="shared" si="58"/>
        <v>7</v>
      </c>
    </row>
    <row r="1237" spans="1:8">
      <c r="A1237" s="8">
        <v>2240404</v>
      </c>
      <c r="B1237" s="193" t="s">
        <v>1011</v>
      </c>
      <c r="C1237" s="9"/>
      <c r="D1237" s="9"/>
      <c r="E1237" s="9">
        <v>0</v>
      </c>
      <c r="F1237" s="10" t="e">
        <f t="shared" si="59"/>
        <v>#DIV/0!</v>
      </c>
      <c r="G1237" s="10" t="e">
        <f t="shared" si="60"/>
        <v>#DIV/0!</v>
      </c>
      <c r="H1237" s="2">
        <f t="shared" si="58"/>
        <v>7</v>
      </c>
    </row>
    <row r="1238" spans="1:8">
      <c r="A1238" s="8">
        <v>2240405</v>
      </c>
      <c r="B1238" s="193" t="s">
        <v>1012</v>
      </c>
      <c r="C1238" s="9"/>
      <c r="D1238" s="9">
        <v>60</v>
      </c>
      <c r="E1238" s="9">
        <v>30</v>
      </c>
      <c r="F1238" s="10" t="e">
        <f t="shared" si="59"/>
        <v>#DIV/0!</v>
      </c>
      <c r="G1238" s="10">
        <f t="shared" si="60"/>
        <v>50</v>
      </c>
      <c r="H1238" s="2">
        <f t="shared" si="58"/>
        <v>7</v>
      </c>
    </row>
    <row r="1239" spans="1:8">
      <c r="A1239" s="8">
        <v>2240450</v>
      </c>
      <c r="B1239" s="193" t="s">
        <v>75</v>
      </c>
      <c r="C1239" s="9"/>
      <c r="D1239" s="9"/>
      <c r="E1239" s="9">
        <v>0</v>
      </c>
      <c r="F1239" s="10" t="e">
        <f t="shared" si="59"/>
        <v>#DIV/0!</v>
      </c>
      <c r="G1239" s="10" t="e">
        <f t="shared" si="60"/>
        <v>#DIV/0!</v>
      </c>
      <c r="H1239" s="2">
        <f t="shared" si="58"/>
        <v>7</v>
      </c>
    </row>
    <row r="1240" spans="1:8">
      <c r="A1240" s="8">
        <v>2240499</v>
      </c>
      <c r="B1240" s="193" t="s">
        <v>1013</v>
      </c>
      <c r="C1240" s="9"/>
      <c r="D1240" s="9"/>
      <c r="E1240" s="9">
        <v>0</v>
      </c>
      <c r="F1240" s="10" t="e">
        <f t="shared" si="59"/>
        <v>#DIV/0!</v>
      </c>
      <c r="G1240" s="10" t="e">
        <f t="shared" si="60"/>
        <v>#DIV/0!</v>
      </c>
      <c r="H1240" s="2">
        <f t="shared" si="58"/>
        <v>7</v>
      </c>
    </row>
    <row r="1241" spans="1:8">
      <c r="A1241" s="73">
        <v>22405</v>
      </c>
      <c r="B1241" s="192" t="s">
        <v>1014</v>
      </c>
      <c r="C1241" s="10">
        <f>SUM(C1242:C1253)</f>
        <v>0</v>
      </c>
      <c r="D1241" s="10">
        <f>SUM(D1242:D1253)</f>
        <v>56</v>
      </c>
      <c r="E1241" s="10">
        <f>SUM(E1242:E1253)</f>
        <v>2114</v>
      </c>
      <c r="F1241" s="10" t="e">
        <f t="shared" si="59"/>
        <v>#DIV/0!</v>
      </c>
      <c r="G1241" s="10">
        <f t="shared" si="60"/>
        <v>3775</v>
      </c>
      <c r="H1241" s="2">
        <f t="shared" si="58"/>
        <v>5</v>
      </c>
    </row>
    <row r="1242" spans="1:8">
      <c r="A1242" s="8">
        <v>2240501</v>
      </c>
      <c r="B1242" s="193" t="s">
        <v>66</v>
      </c>
      <c r="C1242" s="9"/>
      <c r="D1242" s="9">
        <v>56</v>
      </c>
      <c r="E1242" s="9">
        <v>54</v>
      </c>
      <c r="F1242" s="10" t="e">
        <f t="shared" si="59"/>
        <v>#DIV/0!</v>
      </c>
      <c r="G1242" s="10">
        <f t="shared" si="60"/>
        <v>96.428571428571431</v>
      </c>
      <c r="H1242" s="2">
        <f t="shared" si="58"/>
        <v>7</v>
      </c>
    </row>
    <row r="1243" spans="1:8">
      <c r="A1243" s="8">
        <v>2240502</v>
      </c>
      <c r="B1243" s="193" t="s">
        <v>67</v>
      </c>
      <c r="C1243" s="9"/>
      <c r="D1243" s="9"/>
      <c r="E1243" s="9">
        <v>0</v>
      </c>
      <c r="F1243" s="10" t="e">
        <f t="shared" si="59"/>
        <v>#DIV/0!</v>
      </c>
      <c r="G1243" s="10" t="e">
        <f t="shared" si="60"/>
        <v>#DIV/0!</v>
      </c>
      <c r="H1243" s="2">
        <f t="shared" si="58"/>
        <v>7</v>
      </c>
    </row>
    <row r="1244" spans="1:8">
      <c r="A1244" s="8">
        <v>2240503</v>
      </c>
      <c r="B1244" s="193" t="s">
        <v>68</v>
      </c>
      <c r="C1244" s="9"/>
      <c r="D1244" s="9"/>
      <c r="E1244" s="9">
        <v>0</v>
      </c>
      <c r="F1244" s="10" t="e">
        <f t="shared" si="59"/>
        <v>#DIV/0!</v>
      </c>
      <c r="G1244" s="10" t="e">
        <f t="shared" si="60"/>
        <v>#DIV/0!</v>
      </c>
      <c r="H1244" s="2">
        <f t="shared" si="58"/>
        <v>7</v>
      </c>
    </row>
    <row r="1245" spans="1:8">
      <c r="A1245" s="8">
        <v>2240504</v>
      </c>
      <c r="B1245" s="193" t="s">
        <v>1015</v>
      </c>
      <c r="C1245" s="9"/>
      <c r="D1245" s="9"/>
      <c r="E1245" s="9">
        <v>0</v>
      </c>
      <c r="F1245" s="10" t="e">
        <f t="shared" si="59"/>
        <v>#DIV/0!</v>
      </c>
      <c r="G1245" s="10" t="e">
        <f t="shared" si="60"/>
        <v>#DIV/0!</v>
      </c>
      <c r="H1245" s="2">
        <f t="shared" si="58"/>
        <v>7</v>
      </c>
    </row>
    <row r="1246" spans="1:8">
      <c r="A1246" s="8">
        <v>2240505</v>
      </c>
      <c r="B1246" s="193" t="s">
        <v>1016</v>
      </c>
      <c r="C1246" s="9"/>
      <c r="D1246" s="9"/>
      <c r="E1246" s="9">
        <v>0</v>
      </c>
      <c r="F1246" s="10" t="e">
        <f t="shared" si="59"/>
        <v>#DIV/0!</v>
      </c>
      <c r="G1246" s="10" t="e">
        <f t="shared" si="60"/>
        <v>#DIV/0!</v>
      </c>
      <c r="H1246" s="2">
        <f t="shared" si="58"/>
        <v>7</v>
      </c>
    </row>
    <row r="1247" spans="1:8">
      <c r="A1247" s="8">
        <v>2240506</v>
      </c>
      <c r="B1247" s="193" t="s">
        <v>1017</v>
      </c>
      <c r="C1247" s="9"/>
      <c r="D1247" s="9"/>
      <c r="E1247" s="9">
        <v>0</v>
      </c>
      <c r="F1247" s="10" t="e">
        <f t="shared" si="59"/>
        <v>#DIV/0!</v>
      </c>
      <c r="G1247" s="10" t="e">
        <f t="shared" si="60"/>
        <v>#DIV/0!</v>
      </c>
      <c r="H1247" s="2">
        <f t="shared" si="58"/>
        <v>7</v>
      </c>
    </row>
    <row r="1248" spans="1:8">
      <c r="A1248" s="8">
        <v>2240507</v>
      </c>
      <c r="B1248" s="193" t="s">
        <v>1018</v>
      </c>
      <c r="C1248" s="9"/>
      <c r="D1248" s="9"/>
      <c r="E1248" s="9">
        <v>2060</v>
      </c>
      <c r="F1248" s="10" t="e">
        <f t="shared" si="59"/>
        <v>#DIV/0!</v>
      </c>
      <c r="G1248" s="10" t="e">
        <f t="shared" si="60"/>
        <v>#DIV/0!</v>
      </c>
      <c r="H1248" s="2">
        <f t="shared" si="58"/>
        <v>7</v>
      </c>
    </row>
    <row r="1249" spans="1:8">
      <c r="A1249" s="8">
        <v>2240508</v>
      </c>
      <c r="B1249" s="193" t="s">
        <v>1019</v>
      </c>
      <c r="C1249" s="9"/>
      <c r="D1249" s="9"/>
      <c r="E1249" s="9">
        <v>0</v>
      </c>
      <c r="F1249" s="10" t="e">
        <f t="shared" si="59"/>
        <v>#DIV/0!</v>
      </c>
      <c r="G1249" s="10" t="e">
        <f t="shared" si="60"/>
        <v>#DIV/0!</v>
      </c>
      <c r="H1249" s="2">
        <f t="shared" si="58"/>
        <v>7</v>
      </c>
    </row>
    <row r="1250" spans="1:8">
      <c r="A1250" s="8">
        <v>2240509</v>
      </c>
      <c r="B1250" s="193" t="s">
        <v>1020</v>
      </c>
      <c r="C1250" s="9"/>
      <c r="D1250" s="9"/>
      <c r="E1250" s="9">
        <v>0</v>
      </c>
      <c r="F1250" s="10" t="e">
        <f t="shared" si="59"/>
        <v>#DIV/0!</v>
      </c>
      <c r="G1250" s="10" t="e">
        <f t="shared" si="60"/>
        <v>#DIV/0!</v>
      </c>
      <c r="H1250" s="2">
        <f t="shared" si="58"/>
        <v>7</v>
      </c>
    </row>
    <row r="1251" spans="1:8">
      <c r="A1251" s="8">
        <v>2240510</v>
      </c>
      <c r="B1251" s="193" t="s">
        <v>1021</v>
      </c>
      <c r="C1251" s="9"/>
      <c r="D1251" s="9"/>
      <c r="E1251" s="9">
        <v>0</v>
      </c>
      <c r="F1251" s="10" t="e">
        <f t="shared" si="59"/>
        <v>#DIV/0!</v>
      </c>
      <c r="G1251" s="10" t="e">
        <f t="shared" si="60"/>
        <v>#DIV/0!</v>
      </c>
      <c r="H1251" s="2">
        <f t="shared" si="58"/>
        <v>7</v>
      </c>
    </row>
    <row r="1252" spans="1:8">
      <c r="A1252" s="8">
        <v>2240550</v>
      </c>
      <c r="B1252" s="193" t="s">
        <v>1022</v>
      </c>
      <c r="C1252" s="9"/>
      <c r="D1252" s="9"/>
      <c r="E1252" s="9">
        <v>0</v>
      </c>
      <c r="F1252" s="10" t="e">
        <f t="shared" si="59"/>
        <v>#DIV/0!</v>
      </c>
      <c r="G1252" s="10" t="e">
        <f t="shared" si="60"/>
        <v>#DIV/0!</v>
      </c>
      <c r="H1252" s="2">
        <f t="shared" si="58"/>
        <v>7</v>
      </c>
    </row>
    <row r="1253" spans="1:8">
      <c r="A1253" s="8">
        <v>2240599</v>
      </c>
      <c r="B1253" s="193" t="s">
        <v>1023</v>
      </c>
      <c r="C1253" s="9"/>
      <c r="D1253" s="9"/>
      <c r="E1253" s="9">
        <v>0</v>
      </c>
      <c r="F1253" s="10" t="e">
        <f t="shared" si="59"/>
        <v>#DIV/0!</v>
      </c>
      <c r="G1253" s="10" t="e">
        <f t="shared" si="60"/>
        <v>#DIV/0!</v>
      </c>
      <c r="H1253" s="2">
        <f t="shared" si="58"/>
        <v>7</v>
      </c>
    </row>
    <row r="1254" spans="1:8">
      <c r="A1254" s="73">
        <v>22406</v>
      </c>
      <c r="B1254" s="192" t="s">
        <v>1024</v>
      </c>
      <c r="C1254" s="10">
        <f>SUM(C1255:C1257)</f>
        <v>0</v>
      </c>
      <c r="D1254" s="10">
        <f>SUM(D1255:D1257)</f>
        <v>46</v>
      </c>
      <c r="E1254" s="10">
        <f>SUM(E1255:E1257)</f>
        <v>3506</v>
      </c>
      <c r="F1254" s="10" t="e">
        <f t="shared" si="59"/>
        <v>#DIV/0!</v>
      </c>
      <c r="G1254" s="10">
        <f t="shared" si="60"/>
        <v>7621.739130434783</v>
      </c>
      <c r="H1254" s="2">
        <f t="shared" ref="H1254:H1275" si="61">LEN(A1254)</f>
        <v>5</v>
      </c>
    </row>
    <row r="1255" spans="1:8">
      <c r="A1255" s="8">
        <v>2240601</v>
      </c>
      <c r="B1255" s="193" t="s">
        <v>1025</v>
      </c>
      <c r="C1255" s="9"/>
      <c r="D1255" s="9"/>
      <c r="E1255" s="9">
        <v>0</v>
      </c>
      <c r="F1255" s="10" t="e">
        <f t="shared" si="59"/>
        <v>#DIV/0!</v>
      </c>
      <c r="G1255" s="10" t="e">
        <f t="shared" si="60"/>
        <v>#DIV/0!</v>
      </c>
      <c r="H1255" s="2">
        <f t="shared" si="61"/>
        <v>7</v>
      </c>
    </row>
    <row r="1256" spans="1:8">
      <c r="A1256" s="8">
        <v>2240602</v>
      </c>
      <c r="B1256" s="193" t="s">
        <v>1026</v>
      </c>
      <c r="C1256" s="9"/>
      <c r="D1256" s="9"/>
      <c r="E1256" s="188">
        <v>3506</v>
      </c>
      <c r="F1256" s="10" t="e">
        <f t="shared" si="59"/>
        <v>#DIV/0!</v>
      </c>
      <c r="G1256" s="10" t="e">
        <f t="shared" si="60"/>
        <v>#DIV/0!</v>
      </c>
      <c r="H1256" s="2">
        <f t="shared" si="61"/>
        <v>7</v>
      </c>
    </row>
    <row r="1257" spans="1:8">
      <c r="A1257" s="8">
        <v>2240699</v>
      </c>
      <c r="B1257" s="193" t="s">
        <v>1027</v>
      </c>
      <c r="C1257" s="9"/>
      <c r="D1257" s="9">
        <v>46</v>
      </c>
      <c r="E1257" s="9">
        <v>0</v>
      </c>
      <c r="F1257" s="10" t="e">
        <f t="shared" si="59"/>
        <v>#DIV/0!</v>
      </c>
      <c r="G1257" s="10">
        <f t="shared" si="60"/>
        <v>0</v>
      </c>
      <c r="H1257" s="2">
        <f t="shared" si="61"/>
        <v>7</v>
      </c>
    </row>
    <row r="1258" spans="1:8">
      <c r="A1258" s="73">
        <v>22407</v>
      </c>
      <c r="B1258" s="192" t="s">
        <v>1028</v>
      </c>
      <c r="C1258" s="10">
        <f>SUM(C1259:C1261)</f>
        <v>0</v>
      </c>
      <c r="D1258" s="10">
        <f>SUM(D1259:D1261)</f>
        <v>33</v>
      </c>
      <c r="E1258" s="10">
        <f>SUM(E1259:E1261)</f>
        <v>22</v>
      </c>
      <c r="F1258" s="10" t="e">
        <f t="shared" si="59"/>
        <v>#DIV/0!</v>
      </c>
      <c r="G1258" s="10">
        <f t="shared" si="60"/>
        <v>66.666666666666657</v>
      </c>
      <c r="H1258" s="2">
        <f t="shared" si="61"/>
        <v>5</v>
      </c>
    </row>
    <row r="1259" spans="1:8">
      <c r="A1259" s="8">
        <v>2240703</v>
      </c>
      <c r="B1259" s="193" t="s">
        <v>1029</v>
      </c>
      <c r="C1259" s="9"/>
      <c r="D1259" s="9">
        <v>33</v>
      </c>
      <c r="E1259" s="9">
        <v>22</v>
      </c>
      <c r="F1259" s="10" t="e">
        <f t="shared" si="59"/>
        <v>#DIV/0!</v>
      </c>
      <c r="G1259" s="10">
        <f t="shared" si="60"/>
        <v>66.666666666666657</v>
      </c>
      <c r="H1259" s="2">
        <f t="shared" si="61"/>
        <v>7</v>
      </c>
    </row>
    <row r="1260" spans="1:8">
      <c r="A1260" s="8">
        <v>2240704</v>
      </c>
      <c r="B1260" s="193" t="s">
        <v>1030</v>
      </c>
      <c r="C1260" s="9"/>
      <c r="D1260" s="9"/>
      <c r="E1260" s="9">
        <v>0</v>
      </c>
      <c r="F1260" s="10" t="e">
        <f t="shared" si="59"/>
        <v>#DIV/0!</v>
      </c>
      <c r="G1260" s="10" t="e">
        <f t="shared" si="60"/>
        <v>#DIV/0!</v>
      </c>
      <c r="H1260" s="2">
        <f t="shared" si="61"/>
        <v>7</v>
      </c>
    </row>
    <row r="1261" spans="1:8">
      <c r="A1261" s="8">
        <v>2240799</v>
      </c>
      <c r="B1261" s="193" t="s">
        <v>1031</v>
      </c>
      <c r="C1261" s="9"/>
      <c r="D1261" s="9"/>
      <c r="E1261" s="9">
        <v>0</v>
      </c>
      <c r="F1261" s="10" t="e">
        <f t="shared" si="59"/>
        <v>#DIV/0!</v>
      </c>
      <c r="G1261" s="10" t="e">
        <f t="shared" si="60"/>
        <v>#DIV/0!</v>
      </c>
      <c r="H1261" s="2">
        <f t="shared" si="61"/>
        <v>7</v>
      </c>
    </row>
    <row r="1262" spans="1:8">
      <c r="A1262" s="73">
        <v>22499</v>
      </c>
      <c r="B1262" s="192" t="s">
        <v>1032</v>
      </c>
      <c r="C1262" s="10">
        <f>SUM(C1263)</f>
        <v>0</v>
      </c>
      <c r="D1262" s="10">
        <f>SUM(D1263)</f>
        <v>0</v>
      </c>
      <c r="E1262" s="10">
        <f>SUM(E1263)</f>
        <v>0</v>
      </c>
      <c r="F1262" s="10" t="e">
        <f t="shared" si="59"/>
        <v>#DIV/0!</v>
      </c>
      <c r="G1262" s="10" t="e">
        <f t="shared" si="60"/>
        <v>#DIV/0!</v>
      </c>
      <c r="H1262" s="2">
        <f t="shared" si="61"/>
        <v>5</v>
      </c>
    </row>
    <row r="1263" spans="1:8">
      <c r="A1263" s="8">
        <v>2249999</v>
      </c>
      <c r="B1263" s="193" t="s">
        <v>1033</v>
      </c>
      <c r="C1263" s="9"/>
      <c r="D1263" s="9"/>
      <c r="E1263" s="9">
        <v>0</v>
      </c>
      <c r="F1263" s="10" t="e">
        <f t="shared" si="59"/>
        <v>#DIV/0!</v>
      </c>
      <c r="G1263" s="10" t="e">
        <f t="shared" si="60"/>
        <v>#DIV/0!</v>
      </c>
      <c r="H1263" s="2">
        <f t="shared" si="61"/>
        <v>7</v>
      </c>
    </row>
    <row r="1264" spans="1:8">
      <c r="A1264" s="73">
        <v>227</v>
      </c>
      <c r="B1264" s="192" t="s">
        <v>1034</v>
      </c>
      <c r="C1264" s="10">
        <v>650</v>
      </c>
      <c r="D1264" s="10"/>
      <c r="E1264" s="10"/>
      <c r="F1264" s="10">
        <f t="shared" si="59"/>
        <v>0</v>
      </c>
      <c r="G1264" s="10" t="e">
        <f t="shared" si="60"/>
        <v>#DIV/0!</v>
      </c>
      <c r="H1264" s="2">
        <f t="shared" si="61"/>
        <v>3</v>
      </c>
    </row>
    <row r="1265" spans="1:8">
      <c r="A1265" s="73">
        <v>229</v>
      </c>
      <c r="B1265" s="177" t="s">
        <v>1035</v>
      </c>
      <c r="C1265" s="10">
        <f>C1266+C1267</f>
        <v>0</v>
      </c>
      <c r="D1265" s="10">
        <f>D1266+D1267</f>
        <v>218</v>
      </c>
      <c r="E1265" s="10">
        <f>E1266+E1267</f>
        <v>2585</v>
      </c>
      <c r="F1265" s="10" t="e">
        <f t="shared" si="59"/>
        <v>#DIV/0!</v>
      </c>
      <c r="G1265" s="10">
        <f t="shared" si="60"/>
        <v>1185.7798165137615</v>
      </c>
      <c r="H1265" s="2">
        <f t="shared" si="61"/>
        <v>3</v>
      </c>
    </row>
    <row r="1266" spans="1:8">
      <c r="A1266" s="73">
        <v>22902</v>
      </c>
      <c r="B1266" s="177" t="s">
        <v>1036</v>
      </c>
      <c r="C1266" s="10"/>
      <c r="D1266" s="10"/>
      <c r="E1266" s="10">
        <v>0</v>
      </c>
      <c r="F1266" s="10" t="e">
        <f t="shared" si="59"/>
        <v>#DIV/0!</v>
      </c>
      <c r="G1266" s="10" t="e">
        <f t="shared" si="60"/>
        <v>#DIV/0!</v>
      </c>
      <c r="H1266" s="2">
        <f t="shared" si="61"/>
        <v>5</v>
      </c>
    </row>
    <row r="1267" spans="1:8">
      <c r="A1267" s="73">
        <v>22999</v>
      </c>
      <c r="B1267" s="177" t="s">
        <v>899</v>
      </c>
      <c r="C1267" s="10"/>
      <c r="D1267" s="10">
        <v>218</v>
      </c>
      <c r="E1267" s="10">
        <f>2000+585</f>
        <v>2585</v>
      </c>
      <c r="F1267" s="10" t="e">
        <f t="shared" si="59"/>
        <v>#DIV/0!</v>
      </c>
      <c r="G1267" s="10">
        <f t="shared" si="60"/>
        <v>1185.7798165137615</v>
      </c>
      <c r="H1267" s="2">
        <f t="shared" si="61"/>
        <v>5</v>
      </c>
    </row>
    <row r="1268" spans="1:8">
      <c r="A1268" s="73">
        <v>232</v>
      </c>
      <c r="B1268" s="192" t="s">
        <v>1037</v>
      </c>
      <c r="C1268" s="10">
        <f>C1269</f>
        <v>3436</v>
      </c>
      <c r="D1268" s="10">
        <f>D1269</f>
        <v>3502</v>
      </c>
      <c r="E1268" s="10">
        <f>E1269</f>
        <v>4100</v>
      </c>
      <c r="F1268" s="10">
        <f t="shared" si="59"/>
        <v>119.32479627473806</v>
      </c>
      <c r="G1268" s="10">
        <f t="shared" si="60"/>
        <v>117.07595659623074</v>
      </c>
      <c r="H1268" s="2">
        <f t="shared" si="61"/>
        <v>3</v>
      </c>
    </row>
    <row r="1269" spans="1:8">
      <c r="A1269" s="73">
        <v>23203</v>
      </c>
      <c r="B1269" s="192" t="s">
        <v>1038</v>
      </c>
      <c r="C1269" s="10">
        <f>SUM(C1270:C1273)</f>
        <v>3436</v>
      </c>
      <c r="D1269" s="10">
        <f>SUM(D1270:D1273)</f>
        <v>3502</v>
      </c>
      <c r="E1269" s="10">
        <f>SUM(E1270:E1273)</f>
        <v>4100</v>
      </c>
      <c r="F1269" s="10">
        <f t="shared" si="59"/>
        <v>119.32479627473806</v>
      </c>
      <c r="G1269" s="10">
        <f t="shared" si="60"/>
        <v>117.07595659623074</v>
      </c>
      <c r="H1269" s="2">
        <f t="shared" si="61"/>
        <v>5</v>
      </c>
    </row>
    <row r="1270" spans="1:8">
      <c r="A1270" s="8">
        <v>2320301</v>
      </c>
      <c r="B1270" s="193" t="s">
        <v>1039</v>
      </c>
      <c r="C1270" s="9">
        <v>3436</v>
      </c>
      <c r="D1270" s="9">
        <v>3502</v>
      </c>
      <c r="E1270" s="9">
        <v>4100</v>
      </c>
      <c r="F1270" s="10">
        <f t="shared" si="59"/>
        <v>119.32479627473806</v>
      </c>
      <c r="G1270" s="10">
        <f t="shared" si="60"/>
        <v>117.07595659623074</v>
      </c>
      <c r="H1270" s="2">
        <f t="shared" si="61"/>
        <v>7</v>
      </c>
    </row>
    <row r="1271" spans="1:8">
      <c r="A1271" s="8">
        <v>2320302</v>
      </c>
      <c r="B1271" s="193" t="s">
        <v>1040</v>
      </c>
      <c r="C1271" s="9"/>
      <c r="D1271" s="9"/>
      <c r="E1271" s="9">
        <f>SUMIF(基础数据表!A:A,A1271,基础数据表!B:B)</f>
        <v>0</v>
      </c>
      <c r="F1271" s="10" t="e">
        <f t="shared" si="59"/>
        <v>#DIV/0!</v>
      </c>
      <c r="G1271" s="10" t="e">
        <f t="shared" si="60"/>
        <v>#DIV/0!</v>
      </c>
      <c r="H1271" s="2">
        <f t="shared" si="61"/>
        <v>7</v>
      </c>
    </row>
    <row r="1272" spans="1:8">
      <c r="A1272" s="8">
        <v>2320303</v>
      </c>
      <c r="B1272" s="193" t="s">
        <v>1041</v>
      </c>
      <c r="C1272" s="9"/>
      <c r="D1272" s="9"/>
      <c r="E1272" s="9">
        <f>SUMIF(基础数据表!A:A,A1272,基础数据表!B:B)</f>
        <v>0</v>
      </c>
      <c r="F1272" s="10" t="e">
        <f t="shared" si="59"/>
        <v>#DIV/0!</v>
      </c>
      <c r="G1272" s="10" t="e">
        <f t="shared" si="60"/>
        <v>#DIV/0!</v>
      </c>
      <c r="H1272" s="2">
        <f t="shared" si="61"/>
        <v>7</v>
      </c>
    </row>
    <row r="1273" spans="1:8">
      <c r="A1273" s="8">
        <v>2320399</v>
      </c>
      <c r="B1273" s="193" t="s">
        <v>1042</v>
      </c>
      <c r="C1273" s="9"/>
      <c r="D1273" s="9"/>
      <c r="E1273" s="9">
        <f>SUMIF(基础数据表!A:A,A1273,基础数据表!B:B)</f>
        <v>0</v>
      </c>
      <c r="F1273" s="10" t="e">
        <f t="shared" si="59"/>
        <v>#DIV/0!</v>
      </c>
      <c r="G1273" s="10" t="e">
        <f t="shared" si="60"/>
        <v>#DIV/0!</v>
      </c>
      <c r="H1273" s="2">
        <f t="shared" si="61"/>
        <v>7</v>
      </c>
    </row>
    <row r="1274" spans="1:8">
      <c r="A1274" s="73">
        <v>233</v>
      </c>
      <c r="B1274" s="177" t="s">
        <v>1043</v>
      </c>
      <c r="C1274" s="10">
        <f>C1275</f>
        <v>0</v>
      </c>
      <c r="D1274" s="10">
        <f>D1275</f>
        <v>31</v>
      </c>
      <c r="E1274" s="10">
        <f>E1275</f>
        <v>0</v>
      </c>
      <c r="F1274" s="10" t="e">
        <f t="shared" si="59"/>
        <v>#DIV/0!</v>
      </c>
      <c r="G1274" s="10">
        <f t="shared" si="60"/>
        <v>0</v>
      </c>
      <c r="H1274" s="2">
        <f t="shared" si="61"/>
        <v>3</v>
      </c>
    </row>
    <row r="1275" spans="1:8">
      <c r="A1275" s="73">
        <v>23303</v>
      </c>
      <c r="B1275" s="177" t="s">
        <v>1044</v>
      </c>
      <c r="C1275" s="189"/>
      <c r="D1275" s="189">
        <v>31</v>
      </c>
      <c r="E1275" s="189"/>
      <c r="F1275" s="10" t="e">
        <f t="shared" si="59"/>
        <v>#DIV/0!</v>
      </c>
      <c r="G1275" s="10">
        <f t="shared" si="60"/>
        <v>0</v>
      </c>
      <c r="H1275" s="2">
        <f t="shared" si="61"/>
        <v>5</v>
      </c>
    </row>
    <row r="1276" spans="1:8">
      <c r="A1276" s="8"/>
      <c r="B1276" s="181"/>
      <c r="C1276" s="9"/>
      <c r="D1276" s="9"/>
      <c r="E1276" s="9"/>
      <c r="F1276" s="9"/>
      <c r="G1276" s="9"/>
    </row>
    <row r="1277" spans="1:8">
      <c r="A1277" s="8"/>
      <c r="B1277" s="181"/>
      <c r="C1277" s="9"/>
      <c r="D1277" s="9"/>
      <c r="E1277" s="9"/>
      <c r="F1277" s="9"/>
      <c r="G1277" s="9"/>
    </row>
    <row r="1278" spans="1:8">
      <c r="A1278" s="73"/>
      <c r="B1278" s="194" t="s">
        <v>1045</v>
      </c>
      <c r="C1278" s="10">
        <f>C6+C235+C245+C264+C354+C406+C462+C519+C647+C720+C793+C815+C922+C980+C1044+C1064+C1094+C1104+C1149+C1170+C1214+C1264+C1265+C1268+C1274</f>
        <v>233498</v>
      </c>
      <c r="D1278" s="10">
        <f>D6+D235+D245+D264+D354+D406+D462+D519+D647+D720+D793+D815+D922+D980+D1044+D1064+D1094+D1104+D1149+D1170+D1214+D1264+D1265+D1268+D1274</f>
        <v>402537</v>
      </c>
      <c r="E1278" s="10">
        <f>E6+E235+E245+E264+E354+E406+E462+E519+E647+E720+E793+E815+E922+E980+E1044+E1064+E1094+E1104+E1149+E1170+E1214+E1264+E1265+E1268+E1274</f>
        <v>399141</v>
      </c>
      <c r="F1278" s="10">
        <f>E1278/C1278*100</f>
        <v>170.93979391686437</v>
      </c>
      <c r="G1278" s="10">
        <f>E1278/D1278*100</f>
        <v>99.156350844767061</v>
      </c>
    </row>
  </sheetData>
  <autoFilter ref="A5:H1275"/>
  <mergeCells count="5">
    <mergeCell ref="A2:G2"/>
    <mergeCell ref="A4:B4"/>
    <mergeCell ref="E4:G4"/>
    <mergeCell ref="C4:C5"/>
    <mergeCell ref="D4:D5"/>
  </mergeCells>
  <phoneticPr fontId="29" type="noConversion"/>
  <printOptions horizontalCentered="1"/>
  <pageMargins left="0.31458333333333299" right="0.31458333333333299" top="0.35416666666666702" bottom="0.35416666666666702" header="0.31458333333333299" footer="0.31458333333333299"/>
  <pageSetup paperSize="9" scale="8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0"/>
  <sheetViews>
    <sheetView showGridLines="0" showZeros="0" topLeftCell="B1" workbookViewId="0">
      <pane ySplit="6" topLeftCell="A82" activePane="bottomLeft" state="frozen"/>
      <selection pane="bottomLeft" activeCell="A102" sqref="A102:XFD102"/>
    </sheetView>
  </sheetViews>
  <sheetFormatPr defaultColWidth="9" defaultRowHeight="13.5"/>
  <cols>
    <col min="1" max="1" width="49.25" style="140" customWidth="1"/>
    <col min="2" max="6" width="10.5" style="140" customWidth="1"/>
    <col min="7" max="7" width="49.25" style="140" customWidth="1"/>
    <col min="8" max="12" width="10.125" style="140" customWidth="1"/>
    <col min="13" max="16384" width="9" style="140"/>
  </cols>
  <sheetData>
    <row r="1" spans="1:12" ht="18" customHeight="1">
      <c r="A1" s="141" t="s">
        <v>1046</v>
      </c>
      <c r="B1" s="141"/>
      <c r="C1" s="141"/>
      <c r="D1" s="141"/>
    </row>
    <row r="2" spans="1:12" s="138" customFormat="1" ht="22.5">
      <c r="A2" s="224" t="s">
        <v>1047</v>
      </c>
      <c r="B2" s="224"/>
      <c r="C2" s="224"/>
      <c r="D2" s="224"/>
      <c r="E2" s="224"/>
      <c r="F2" s="224"/>
      <c r="G2" s="224"/>
      <c r="H2" s="224"/>
      <c r="I2" s="224"/>
      <c r="J2" s="224"/>
      <c r="K2" s="224"/>
      <c r="L2" s="224"/>
    </row>
    <row r="3" spans="1:12" ht="20.25" customHeight="1">
      <c r="L3" s="153" t="s">
        <v>25</v>
      </c>
    </row>
    <row r="4" spans="1:12" ht="31.5" customHeight="1">
      <c r="A4" s="225" t="s">
        <v>1048</v>
      </c>
      <c r="B4" s="226"/>
      <c r="C4" s="226"/>
      <c r="D4" s="226"/>
      <c r="E4" s="226"/>
      <c r="F4" s="227"/>
      <c r="G4" s="225" t="s">
        <v>1049</v>
      </c>
      <c r="H4" s="226"/>
      <c r="I4" s="226"/>
      <c r="J4" s="226"/>
      <c r="K4" s="226"/>
      <c r="L4" s="227"/>
    </row>
    <row r="5" spans="1:12" ht="21.95" customHeight="1">
      <c r="A5" s="228" t="s">
        <v>26</v>
      </c>
      <c r="B5" s="221" t="s">
        <v>27</v>
      </c>
      <c r="C5" s="221" t="s">
        <v>28</v>
      </c>
      <c r="D5" s="223" t="s">
        <v>29</v>
      </c>
      <c r="E5" s="223"/>
      <c r="F5" s="223"/>
      <c r="G5" s="142" t="s">
        <v>26</v>
      </c>
      <c r="H5" s="221" t="s">
        <v>27</v>
      </c>
      <c r="I5" s="221" t="s">
        <v>28</v>
      </c>
      <c r="J5" s="223" t="s">
        <v>29</v>
      </c>
      <c r="K5" s="223"/>
      <c r="L5" s="223"/>
    </row>
    <row r="6" spans="1:12" ht="45.95" customHeight="1">
      <c r="A6" s="229"/>
      <c r="B6" s="222"/>
      <c r="C6" s="222"/>
      <c r="D6" s="7" t="s">
        <v>32</v>
      </c>
      <c r="E6" s="63" t="s">
        <v>33</v>
      </c>
      <c r="F6" s="63" t="s">
        <v>34</v>
      </c>
      <c r="G6" s="142"/>
      <c r="H6" s="222"/>
      <c r="I6" s="222"/>
      <c r="J6" s="7" t="s">
        <v>32</v>
      </c>
      <c r="K6" s="63" t="s">
        <v>33</v>
      </c>
      <c r="L6" s="63" t="s">
        <v>34</v>
      </c>
    </row>
    <row r="7" spans="1:12" ht="20.100000000000001" customHeight="1">
      <c r="A7" s="143" t="s">
        <v>1050</v>
      </c>
      <c r="B7" s="143">
        <f>表一!C33</f>
        <v>95466</v>
      </c>
      <c r="C7" s="143">
        <f>表一!D33</f>
        <v>107000</v>
      </c>
      <c r="D7" s="143">
        <f>表一!E33</f>
        <v>114490</v>
      </c>
      <c r="E7" s="143">
        <f>D7/B7*100</f>
        <v>119.92751346028953</v>
      </c>
      <c r="F7" s="144">
        <f>D7/C7*100</f>
        <v>107</v>
      </c>
      <c r="G7" s="143" t="s">
        <v>1051</v>
      </c>
      <c r="H7" s="143">
        <f>表二!C1278</f>
        <v>233498</v>
      </c>
      <c r="I7" s="143">
        <f>表二!D1278</f>
        <v>402537</v>
      </c>
      <c r="J7" s="143">
        <f>表二!E1278</f>
        <v>399141</v>
      </c>
      <c r="K7" s="143">
        <f>J7/H7*100</f>
        <v>170.93979391686437</v>
      </c>
      <c r="L7" s="144">
        <f>J7/I7*100</f>
        <v>99.156350844767061</v>
      </c>
    </row>
    <row r="8" spans="1:12" ht="20.100000000000001" customHeight="1">
      <c r="A8" s="145" t="s">
        <v>1052</v>
      </c>
      <c r="B8" s="145">
        <f>B9+B78+B81+B82+B83+B87+B88+B89+B94+B95+B96</f>
        <v>203138</v>
      </c>
      <c r="C8" s="145">
        <f>C9+C78+C81+C82+C83+C87+C88+C89+C94+C95+C96</f>
        <v>465359</v>
      </c>
      <c r="D8" s="145">
        <f>D9+D78+D81+D82+D83+D87+D88+D89+D94+D95+D96</f>
        <v>301230</v>
      </c>
      <c r="E8" s="143">
        <f t="shared" ref="E8:E39" si="0">D8/B8*100</f>
        <v>148.28835569908142</v>
      </c>
      <c r="F8" s="144">
        <f t="shared" ref="F8:F39" si="1">D8/C8*100</f>
        <v>64.730670299704101</v>
      </c>
      <c r="G8" s="145" t="s">
        <v>1053</v>
      </c>
      <c r="H8" s="145">
        <f>H9+H83+H84+H85+H86+H87+H88+H89+H94+H95+H96</f>
        <v>65106</v>
      </c>
      <c r="I8" s="145">
        <f>I9+I83+I84+I85+I86+I87+I88+I89+I94+I95+I96</f>
        <v>169822</v>
      </c>
      <c r="J8" s="145">
        <f>J9+J83+J84+J85+J86+J87+J88+J89+J94+J95+J96</f>
        <v>16579</v>
      </c>
      <c r="K8" s="143">
        <f t="shared" ref="K8:K11" si="2">J8/H8*100</f>
        <v>25.464626916106042</v>
      </c>
      <c r="L8" s="144">
        <f t="shared" ref="L8:L11" si="3">J8/I8*100</f>
        <v>9.762574931398758</v>
      </c>
    </row>
    <row r="9" spans="1:12" ht="20.100000000000001" customHeight="1">
      <c r="A9" s="146" t="s">
        <v>1054</v>
      </c>
      <c r="B9" s="146">
        <f>B10+B17+B53</f>
        <v>144279</v>
      </c>
      <c r="C9" s="146">
        <f>C10+C17+C53</f>
        <v>374678</v>
      </c>
      <c r="D9" s="146">
        <f>D10+D17+D53</f>
        <v>160925</v>
      </c>
      <c r="E9" s="143">
        <f t="shared" si="0"/>
        <v>111.53736857061665</v>
      </c>
      <c r="F9" s="144">
        <f t="shared" si="1"/>
        <v>42.950213249777143</v>
      </c>
      <c r="G9" s="146" t="s">
        <v>1055</v>
      </c>
      <c r="H9" s="146">
        <f>SUM(H10:H11)</f>
        <v>4427</v>
      </c>
      <c r="I9" s="146">
        <f>SUM(I10:I11)</f>
        <v>9193</v>
      </c>
      <c r="J9" s="146">
        <f>SUM(J10:J11)</f>
        <v>4427</v>
      </c>
      <c r="K9" s="143">
        <f t="shared" si="2"/>
        <v>100</v>
      </c>
      <c r="L9" s="144">
        <f t="shared" si="3"/>
        <v>48.156205808767538</v>
      </c>
    </row>
    <row r="10" spans="1:12" ht="20.100000000000001" customHeight="1">
      <c r="A10" s="146" t="s">
        <v>1056</v>
      </c>
      <c r="B10" s="146">
        <f>SUM(B11:B16)</f>
        <v>15942</v>
      </c>
      <c r="C10" s="146">
        <f>SUM(C11:C16)</f>
        <v>15942</v>
      </c>
      <c r="D10" s="146">
        <f>SUM(D11:D16)</f>
        <v>15942</v>
      </c>
      <c r="E10" s="143">
        <f t="shared" si="0"/>
        <v>100</v>
      </c>
      <c r="F10" s="144">
        <f t="shared" si="1"/>
        <v>100</v>
      </c>
      <c r="G10" s="147" t="s">
        <v>1057</v>
      </c>
      <c r="H10" s="66">
        <v>4427</v>
      </c>
      <c r="I10" s="66">
        <v>4427</v>
      </c>
      <c r="J10" s="147">
        <v>4427</v>
      </c>
      <c r="K10" s="143">
        <f t="shared" si="2"/>
        <v>100</v>
      </c>
      <c r="L10" s="144">
        <f t="shared" si="3"/>
        <v>100</v>
      </c>
    </row>
    <row r="11" spans="1:12" ht="20.100000000000001" customHeight="1">
      <c r="A11" s="66" t="s">
        <v>1058</v>
      </c>
      <c r="B11" s="66">
        <v>1376</v>
      </c>
      <c r="C11" s="66">
        <v>1376</v>
      </c>
      <c r="D11" s="66">
        <v>1376</v>
      </c>
      <c r="E11" s="143">
        <f t="shared" si="0"/>
        <v>100</v>
      </c>
      <c r="F11" s="144">
        <f t="shared" si="1"/>
        <v>100</v>
      </c>
      <c r="G11" s="147" t="s">
        <v>1059</v>
      </c>
      <c r="H11" s="66"/>
      <c r="I11" s="66">
        <v>4766</v>
      </c>
      <c r="J11" s="147"/>
      <c r="K11" s="143" t="e">
        <f t="shared" si="2"/>
        <v>#DIV/0!</v>
      </c>
      <c r="L11" s="144">
        <f t="shared" si="3"/>
        <v>0</v>
      </c>
    </row>
    <row r="12" spans="1:12" ht="20.100000000000001" customHeight="1">
      <c r="A12" s="66" t="s">
        <v>1060</v>
      </c>
      <c r="B12" s="66">
        <v>205</v>
      </c>
      <c r="C12" s="66">
        <v>205</v>
      </c>
      <c r="D12" s="66">
        <v>205</v>
      </c>
      <c r="E12" s="143">
        <f t="shared" si="0"/>
        <v>100</v>
      </c>
      <c r="F12" s="144">
        <f t="shared" si="1"/>
        <v>100</v>
      </c>
      <c r="G12" s="147"/>
      <c r="H12" s="147"/>
      <c r="I12" s="147"/>
      <c r="J12" s="147"/>
      <c r="K12" s="154"/>
      <c r="L12" s="155"/>
    </row>
    <row r="13" spans="1:12" ht="20.100000000000001" customHeight="1">
      <c r="A13" s="66" t="s">
        <v>1061</v>
      </c>
      <c r="B13" s="66">
        <v>3504</v>
      </c>
      <c r="C13" s="66">
        <v>3504</v>
      </c>
      <c r="D13" s="66">
        <v>3504</v>
      </c>
      <c r="E13" s="143">
        <f t="shared" si="0"/>
        <v>100</v>
      </c>
      <c r="F13" s="144">
        <f t="shared" si="1"/>
        <v>100</v>
      </c>
      <c r="G13" s="147"/>
      <c r="H13" s="147"/>
      <c r="I13" s="147"/>
      <c r="J13" s="147"/>
      <c r="K13" s="154"/>
      <c r="L13" s="155"/>
    </row>
    <row r="14" spans="1:12" ht="20.100000000000001" customHeight="1">
      <c r="A14" s="66" t="s">
        <v>1062</v>
      </c>
      <c r="B14" s="66">
        <v>986</v>
      </c>
      <c r="C14" s="66">
        <v>986</v>
      </c>
      <c r="D14" s="66">
        <v>986</v>
      </c>
      <c r="E14" s="143">
        <f t="shared" si="0"/>
        <v>100</v>
      </c>
      <c r="F14" s="144">
        <f t="shared" si="1"/>
        <v>100</v>
      </c>
      <c r="G14" s="147"/>
      <c r="H14" s="147"/>
      <c r="I14" s="147"/>
      <c r="J14" s="147"/>
      <c r="K14" s="154"/>
      <c r="L14" s="155"/>
    </row>
    <row r="15" spans="1:12" ht="20.100000000000001" customHeight="1">
      <c r="A15" s="66" t="s">
        <v>1063</v>
      </c>
      <c r="B15" s="66">
        <v>9871</v>
      </c>
      <c r="C15" s="66">
        <v>9871</v>
      </c>
      <c r="D15" s="66">
        <v>9871</v>
      </c>
      <c r="E15" s="143">
        <f t="shared" si="0"/>
        <v>100</v>
      </c>
      <c r="F15" s="144">
        <f t="shared" si="1"/>
        <v>100</v>
      </c>
      <c r="G15" s="147"/>
      <c r="H15" s="147"/>
      <c r="I15" s="147"/>
      <c r="J15" s="147"/>
      <c r="K15" s="154"/>
      <c r="L15" s="155"/>
    </row>
    <row r="16" spans="1:12" ht="20.100000000000001" customHeight="1">
      <c r="A16" s="66" t="s">
        <v>1064</v>
      </c>
      <c r="B16" s="66"/>
      <c r="C16" s="66"/>
      <c r="D16" s="66"/>
      <c r="E16" s="143" t="e">
        <f t="shared" si="0"/>
        <v>#DIV/0!</v>
      </c>
      <c r="F16" s="144" t="e">
        <f t="shared" si="1"/>
        <v>#DIV/0!</v>
      </c>
      <c r="G16" s="147"/>
      <c r="H16" s="147"/>
      <c r="I16" s="147"/>
      <c r="J16" s="147"/>
      <c r="K16" s="154"/>
      <c r="L16" s="155"/>
    </row>
    <row r="17" spans="1:12" ht="20.100000000000001" customHeight="1">
      <c r="A17" s="67" t="s">
        <v>1065</v>
      </c>
      <c r="B17" s="67">
        <f>SUM(B18:B52)</f>
        <v>128337</v>
      </c>
      <c r="C17" s="67">
        <f>SUM(C18:C52)</f>
        <v>321327</v>
      </c>
      <c r="D17" s="67">
        <f>SUM(D18:D52)</f>
        <v>144983</v>
      </c>
      <c r="E17" s="143">
        <f t="shared" si="0"/>
        <v>112.97053850409469</v>
      </c>
      <c r="F17" s="144">
        <f t="shared" si="1"/>
        <v>45.120080167555173</v>
      </c>
      <c r="G17" s="147"/>
      <c r="H17" s="147"/>
      <c r="I17" s="147"/>
      <c r="J17" s="147"/>
      <c r="K17" s="147"/>
      <c r="L17" s="156"/>
    </row>
    <row r="18" spans="1:12" ht="20.100000000000001" customHeight="1">
      <c r="A18" s="66" t="s">
        <v>1066</v>
      </c>
      <c r="B18" s="66"/>
      <c r="C18" s="66"/>
      <c r="D18" s="66"/>
      <c r="E18" s="143" t="e">
        <f t="shared" si="0"/>
        <v>#DIV/0!</v>
      </c>
      <c r="F18" s="144" t="e">
        <f t="shared" si="1"/>
        <v>#DIV/0!</v>
      </c>
      <c r="G18" s="147"/>
      <c r="H18" s="147"/>
      <c r="I18" s="147"/>
      <c r="J18" s="147"/>
      <c r="K18" s="147"/>
      <c r="L18" s="156"/>
    </row>
    <row r="19" spans="1:12" ht="20.100000000000001" customHeight="1">
      <c r="A19" s="148" t="s">
        <v>1067</v>
      </c>
      <c r="B19" s="148">
        <v>65361</v>
      </c>
      <c r="C19" s="148">
        <v>76581</v>
      </c>
      <c r="D19" s="148">
        <v>75817</v>
      </c>
      <c r="E19" s="143">
        <f t="shared" si="0"/>
        <v>115.99730726274078</v>
      </c>
      <c r="F19" s="144">
        <f t="shared" si="1"/>
        <v>99.002363510531339</v>
      </c>
      <c r="G19" s="147"/>
      <c r="H19" s="147"/>
      <c r="I19" s="147"/>
      <c r="J19" s="147"/>
      <c r="K19" s="147"/>
      <c r="L19" s="156"/>
    </row>
    <row r="20" spans="1:12" ht="20.100000000000001" customHeight="1">
      <c r="A20" s="149" t="s">
        <v>1068</v>
      </c>
      <c r="B20" s="149">
        <v>18964</v>
      </c>
      <c r="C20" s="149">
        <v>22648</v>
      </c>
      <c r="D20" s="149">
        <v>21769</v>
      </c>
      <c r="E20" s="143">
        <f t="shared" si="0"/>
        <v>114.79118329466358</v>
      </c>
      <c r="F20" s="144">
        <f t="shared" si="1"/>
        <v>96.118862592723417</v>
      </c>
      <c r="G20" s="147"/>
      <c r="H20" s="147"/>
      <c r="I20" s="147"/>
      <c r="J20" s="147"/>
      <c r="K20" s="147"/>
      <c r="L20" s="156"/>
    </row>
    <row r="21" spans="1:12" ht="20.100000000000001" customHeight="1">
      <c r="A21" s="149" t="s">
        <v>1069</v>
      </c>
      <c r="B21" s="149">
        <v>535</v>
      </c>
      <c r="C21" s="149">
        <v>8211</v>
      </c>
      <c r="D21" s="149">
        <v>621</v>
      </c>
      <c r="E21" s="143">
        <f t="shared" si="0"/>
        <v>116.07476635514018</v>
      </c>
      <c r="F21" s="144">
        <f t="shared" si="1"/>
        <v>7.5630252100840334</v>
      </c>
      <c r="G21" s="147"/>
      <c r="H21" s="147"/>
      <c r="I21" s="147"/>
      <c r="J21" s="147"/>
      <c r="K21" s="147"/>
      <c r="L21" s="156"/>
    </row>
    <row r="22" spans="1:12" ht="20.100000000000001" customHeight="1">
      <c r="A22" s="149" t="s">
        <v>1070</v>
      </c>
      <c r="B22" s="149"/>
      <c r="C22" s="149">
        <v>0</v>
      </c>
      <c r="D22" s="149"/>
      <c r="E22" s="143" t="e">
        <f t="shared" si="0"/>
        <v>#DIV/0!</v>
      </c>
      <c r="F22" s="144" t="e">
        <f t="shared" si="1"/>
        <v>#DIV/0!</v>
      </c>
      <c r="G22" s="147"/>
      <c r="H22" s="147"/>
      <c r="I22" s="147"/>
      <c r="J22" s="147"/>
      <c r="K22" s="147"/>
      <c r="L22" s="156"/>
    </row>
    <row r="23" spans="1:12" ht="20.100000000000001" customHeight="1">
      <c r="A23" s="149" t="s">
        <v>1071</v>
      </c>
      <c r="B23" s="149"/>
      <c r="C23" s="149">
        <v>2404</v>
      </c>
      <c r="D23" s="149"/>
      <c r="E23" s="143" t="e">
        <f t="shared" si="0"/>
        <v>#DIV/0!</v>
      </c>
      <c r="F23" s="144">
        <f t="shared" si="1"/>
        <v>0</v>
      </c>
      <c r="G23" s="147"/>
      <c r="H23" s="147"/>
      <c r="I23" s="147"/>
      <c r="J23" s="147"/>
      <c r="K23" s="147"/>
      <c r="L23" s="156"/>
    </row>
    <row r="24" spans="1:12" ht="20.100000000000001" customHeight="1">
      <c r="A24" s="149" t="s">
        <v>1072</v>
      </c>
      <c r="B24" s="149"/>
      <c r="C24" s="149">
        <v>7683</v>
      </c>
      <c r="D24" s="149">
        <v>7500</v>
      </c>
      <c r="E24" s="143" t="e">
        <f t="shared" si="0"/>
        <v>#DIV/0!</v>
      </c>
      <c r="F24" s="144">
        <f t="shared" si="1"/>
        <v>97.618117922686451</v>
      </c>
      <c r="G24" s="149"/>
      <c r="H24" s="149"/>
      <c r="I24" s="149"/>
      <c r="J24" s="149"/>
      <c r="K24" s="149"/>
      <c r="L24" s="156"/>
    </row>
    <row r="25" spans="1:12" ht="20.100000000000001" customHeight="1">
      <c r="A25" s="149" t="s">
        <v>1073</v>
      </c>
      <c r="B25" s="149">
        <v>8731</v>
      </c>
      <c r="C25" s="149">
        <v>10946</v>
      </c>
      <c r="D25" s="149">
        <v>9687</v>
      </c>
      <c r="E25" s="143">
        <f t="shared" si="0"/>
        <v>110.94949032184172</v>
      </c>
      <c r="F25" s="144">
        <f t="shared" si="1"/>
        <v>88.498081490955599</v>
      </c>
      <c r="G25" s="149"/>
      <c r="H25" s="149"/>
      <c r="I25" s="149"/>
      <c r="J25" s="149"/>
      <c r="K25" s="149"/>
      <c r="L25" s="156"/>
    </row>
    <row r="26" spans="1:12" ht="20.100000000000001" customHeight="1">
      <c r="A26" s="149" t="s">
        <v>1074</v>
      </c>
      <c r="B26" s="149">
        <v>23064</v>
      </c>
      <c r="C26" s="149">
        <v>23125</v>
      </c>
      <c r="D26" s="149">
        <v>23100</v>
      </c>
      <c r="E26" s="143">
        <f t="shared" si="0"/>
        <v>100.15608740894902</v>
      </c>
      <c r="F26" s="144">
        <f t="shared" si="1"/>
        <v>99.891891891891888</v>
      </c>
      <c r="G26" s="148"/>
      <c r="H26" s="148"/>
      <c r="I26" s="148"/>
      <c r="J26" s="148"/>
      <c r="K26" s="148"/>
      <c r="L26" s="156"/>
    </row>
    <row r="27" spans="1:12" ht="20.100000000000001" customHeight="1">
      <c r="A27" s="149" t="s">
        <v>1075</v>
      </c>
      <c r="B27" s="149"/>
      <c r="C27" s="149">
        <v>0</v>
      </c>
      <c r="D27" s="149"/>
      <c r="E27" s="143" t="e">
        <f t="shared" si="0"/>
        <v>#DIV/0!</v>
      </c>
      <c r="F27" s="144" t="e">
        <f t="shared" si="1"/>
        <v>#DIV/0!</v>
      </c>
      <c r="G27" s="149"/>
      <c r="H27" s="149"/>
      <c r="I27" s="149"/>
      <c r="J27" s="149"/>
      <c r="K27" s="149"/>
      <c r="L27" s="156"/>
    </row>
    <row r="28" spans="1:12" ht="20.100000000000001" customHeight="1">
      <c r="A28" s="149" t="s">
        <v>1076</v>
      </c>
      <c r="B28" s="149"/>
      <c r="C28" s="149">
        <v>100</v>
      </c>
      <c r="D28" s="149"/>
      <c r="E28" s="143" t="e">
        <f t="shared" si="0"/>
        <v>#DIV/0!</v>
      </c>
      <c r="F28" s="144">
        <f t="shared" si="1"/>
        <v>0</v>
      </c>
      <c r="G28" s="149"/>
      <c r="H28" s="149"/>
      <c r="I28" s="149"/>
      <c r="J28" s="149"/>
      <c r="K28" s="149"/>
      <c r="L28" s="156"/>
    </row>
    <row r="29" spans="1:12" ht="20.100000000000001" customHeight="1">
      <c r="A29" s="149" t="s">
        <v>1077</v>
      </c>
      <c r="B29" s="149"/>
      <c r="C29" s="149">
        <v>0</v>
      </c>
      <c r="D29" s="149"/>
      <c r="E29" s="143" t="e">
        <f t="shared" si="0"/>
        <v>#DIV/0!</v>
      </c>
      <c r="F29" s="144" t="e">
        <f t="shared" si="1"/>
        <v>#DIV/0!</v>
      </c>
      <c r="G29" s="149"/>
      <c r="H29" s="149"/>
      <c r="I29" s="149"/>
      <c r="J29" s="149"/>
      <c r="K29" s="149"/>
      <c r="L29" s="156"/>
    </row>
    <row r="30" spans="1:12" ht="20.100000000000001" customHeight="1">
      <c r="A30" s="150" t="s">
        <v>1078</v>
      </c>
      <c r="B30" s="149">
        <v>11682</v>
      </c>
      <c r="C30" s="149">
        <v>14885</v>
      </c>
      <c r="D30" s="149">
        <v>3195</v>
      </c>
      <c r="E30" s="143">
        <f t="shared" si="0"/>
        <v>27.349768875192602</v>
      </c>
      <c r="F30" s="144">
        <f t="shared" si="1"/>
        <v>21.464561639234127</v>
      </c>
      <c r="G30" s="149"/>
      <c r="H30" s="149"/>
      <c r="I30" s="149"/>
      <c r="J30" s="149"/>
      <c r="K30" s="149"/>
      <c r="L30" s="156"/>
    </row>
    <row r="31" spans="1:12" ht="20.100000000000001" customHeight="1">
      <c r="A31" s="151" t="s">
        <v>1079</v>
      </c>
      <c r="B31" s="151"/>
      <c r="C31" s="151">
        <v>116</v>
      </c>
      <c r="D31" s="151"/>
      <c r="E31" s="143" t="e">
        <f t="shared" si="0"/>
        <v>#DIV/0!</v>
      </c>
      <c r="F31" s="144">
        <f t="shared" si="1"/>
        <v>0</v>
      </c>
      <c r="G31" s="149"/>
      <c r="H31" s="149"/>
      <c r="I31" s="149"/>
      <c r="J31" s="149"/>
      <c r="K31" s="149"/>
      <c r="L31" s="156"/>
    </row>
    <row r="32" spans="1:12" ht="20.100000000000001" customHeight="1">
      <c r="A32" s="151" t="s">
        <v>1080</v>
      </c>
      <c r="B32" s="151"/>
      <c r="C32" s="151">
        <v>0</v>
      </c>
      <c r="D32" s="151"/>
      <c r="E32" s="143" t="e">
        <f t="shared" si="0"/>
        <v>#DIV/0!</v>
      </c>
      <c r="F32" s="144" t="e">
        <f t="shared" si="1"/>
        <v>#DIV/0!</v>
      </c>
      <c r="G32" s="149"/>
      <c r="H32" s="149"/>
      <c r="I32" s="149"/>
      <c r="J32" s="149"/>
      <c r="K32" s="149"/>
      <c r="L32" s="156"/>
    </row>
    <row r="33" spans="1:12" ht="20.100000000000001" customHeight="1">
      <c r="A33" s="151" t="s">
        <v>1081</v>
      </c>
      <c r="B33" s="151"/>
      <c r="C33" s="151">
        <v>0</v>
      </c>
      <c r="D33" s="151"/>
      <c r="E33" s="143" t="e">
        <f t="shared" si="0"/>
        <v>#DIV/0!</v>
      </c>
      <c r="F33" s="144" t="e">
        <f t="shared" si="1"/>
        <v>#DIV/0!</v>
      </c>
      <c r="G33" s="149"/>
      <c r="H33" s="149"/>
      <c r="I33" s="149"/>
      <c r="J33" s="149"/>
      <c r="K33" s="149"/>
      <c r="L33" s="156"/>
    </row>
    <row r="34" spans="1:12" ht="20.100000000000001" customHeight="1">
      <c r="A34" s="151" t="s">
        <v>1082</v>
      </c>
      <c r="B34" s="151"/>
      <c r="C34" s="151">
        <v>1570</v>
      </c>
      <c r="D34" s="151"/>
      <c r="E34" s="143" t="e">
        <f t="shared" si="0"/>
        <v>#DIV/0!</v>
      </c>
      <c r="F34" s="144">
        <f t="shared" si="1"/>
        <v>0</v>
      </c>
      <c r="G34" s="149"/>
      <c r="H34" s="149"/>
      <c r="I34" s="149"/>
      <c r="J34" s="149"/>
      <c r="K34" s="149"/>
      <c r="L34" s="156"/>
    </row>
    <row r="35" spans="1:12" ht="20.100000000000001" customHeight="1">
      <c r="A35" s="151" t="s">
        <v>1083</v>
      </c>
      <c r="B35" s="151"/>
      <c r="C35" s="151">
        <v>17847</v>
      </c>
      <c r="D35" s="151">
        <v>1032</v>
      </c>
      <c r="E35" s="143" t="e">
        <f t="shared" si="0"/>
        <v>#DIV/0!</v>
      </c>
      <c r="F35" s="144">
        <f t="shared" si="1"/>
        <v>5.7824844511682638</v>
      </c>
      <c r="G35" s="147"/>
      <c r="H35" s="147"/>
      <c r="I35" s="147"/>
      <c r="J35" s="147"/>
      <c r="K35" s="147"/>
      <c r="L35" s="156"/>
    </row>
    <row r="36" spans="1:12" ht="20.100000000000001" customHeight="1">
      <c r="A36" s="151" t="s">
        <v>1084</v>
      </c>
      <c r="B36" s="151"/>
      <c r="C36" s="151">
        <v>508</v>
      </c>
      <c r="D36" s="151"/>
      <c r="E36" s="143" t="e">
        <f t="shared" si="0"/>
        <v>#DIV/0!</v>
      </c>
      <c r="F36" s="144">
        <f t="shared" si="1"/>
        <v>0</v>
      </c>
      <c r="G36" s="147"/>
      <c r="H36" s="147"/>
      <c r="I36" s="147"/>
      <c r="J36" s="147"/>
      <c r="K36" s="147"/>
      <c r="L36" s="156"/>
    </row>
    <row r="37" spans="1:12" ht="20.100000000000001" customHeight="1">
      <c r="A37" s="151" t="s">
        <v>1085</v>
      </c>
      <c r="B37" s="151"/>
      <c r="C37" s="151">
        <v>1217</v>
      </c>
      <c r="D37" s="151"/>
      <c r="E37" s="143" t="e">
        <f t="shared" si="0"/>
        <v>#DIV/0!</v>
      </c>
      <c r="F37" s="144">
        <f t="shared" si="1"/>
        <v>0</v>
      </c>
      <c r="G37" s="147"/>
      <c r="H37" s="147"/>
      <c r="I37" s="147"/>
      <c r="J37" s="147"/>
      <c r="K37" s="147"/>
      <c r="L37" s="156"/>
    </row>
    <row r="38" spans="1:12" ht="20.100000000000001" customHeight="1">
      <c r="A38" s="151" t="s">
        <v>1086</v>
      </c>
      <c r="B38" s="151"/>
      <c r="C38" s="151">
        <v>39361</v>
      </c>
      <c r="D38" s="151">
        <v>2262</v>
      </c>
      <c r="E38" s="143" t="e">
        <f t="shared" si="0"/>
        <v>#DIV/0!</v>
      </c>
      <c r="F38" s="144">
        <f t="shared" si="1"/>
        <v>5.7468052132821832</v>
      </c>
      <c r="G38" s="147"/>
      <c r="H38" s="147"/>
      <c r="I38" s="147"/>
      <c r="J38" s="147"/>
      <c r="K38" s="147"/>
      <c r="L38" s="156"/>
    </row>
    <row r="39" spans="1:12" ht="20.100000000000001" customHeight="1">
      <c r="A39" s="151" t="s">
        <v>1087</v>
      </c>
      <c r="B39" s="151"/>
      <c r="C39" s="151">
        <v>8655</v>
      </c>
      <c r="D39" s="151"/>
      <c r="E39" s="143" t="e">
        <f t="shared" si="0"/>
        <v>#DIV/0!</v>
      </c>
      <c r="F39" s="144">
        <f t="shared" si="1"/>
        <v>0</v>
      </c>
      <c r="G39" s="147"/>
      <c r="H39" s="147"/>
      <c r="I39" s="147"/>
      <c r="J39" s="147"/>
      <c r="K39" s="147"/>
      <c r="L39" s="156"/>
    </row>
    <row r="40" spans="1:12" ht="20.100000000000001" customHeight="1">
      <c r="A40" s="151" t="s">
        <v>1088</v>
      </c>
      <c r="B40" s="151"/>
      <c r="C40" s="151">
        <v>3206</v>
      </c>
      <c r="D40" s="151"/>
      <c r="E40" s="143" t="e">
        <f t="shared" ref="E40:E72" si="4">D40/B40*100</f>
        <v>#DIV/0!</v>
      </c>
      <c r="F40" s="144">
        <f t="shared" ref="F40:F72" si="5">D40/C40*100</f>
        <v>0</v>
      </c>
      <c r="G40" s="147"/>
      <c r="H40" s="147"/>
      <c r="I40" s="147"/>
      <c r="J40" s="147"/>
      <c r="K40" s="147"/>
      <c r="L40" s="156"/>
    </row>
    <row r="41" spans="1:12" ht="20.100000000000001" customHeight="1">
      <c r="A41" s="151" t="s">
        <v>1089</v>
      </c>
      <c r="B41" s="151"/>
      <c r="C41" s="151">
        <v>0</v>
      </c>
      <c r="D41" s="151"/>
      <c r="E41" s="143" t="e">
        <f t="shared" si="4"/>
        <v>#DIV/0!</v>
      </c>
      <c r="F41" s="144" t="e">
        <f t="shared" si="5"/>
        <v>#DIV/0!</v>
      </c>
      <c r="G41" s="147"/>
      <c r="H41" s="147"/>
      <c r="I41" s="147"/>
      <c r="J41" s="147"/>
      <c r="K41" s="147"/>
      <c r="L41" s="156"/>
    </row>
    <row r="42" spans="1:12" ht="20.100000000000001" customHeight="1">
      <c r="A42" s="151" t="s">
        <v>1090</v>
      </c>
      <c r="B42" s="151"/>
      <c r="C42" s="151">
        <v>38975</v>
      </c>
      <c r="D42" s="151"/>
      <c r="E42" s="143" t="e">
        <f t="shared" si="4"/>
        <v>#DIV/0!</v>
      </c>
      <c r="F42" s="144">
        <f t="shared" si="5"/>
        <v>0</v>
      </c>
      <c r="G42" s="147"/>
      <c r="H42" s="147"/>
      <c r="I42" s="147"/>
      <c r="J42" s="147"/>
      <c r="K42" s="147"/>
      <c r="L42" s="156"/>
    </row>
    <row r="43" spans="1:12" ht="20.100000000000001" customHeight="1">
      <c r="A43" s="151" t="s">
        <v>1091</v>
      </c>
      <c r="B43" s="151"/>
      <c r="C43" s="151">
        <v>10041</v>
      </c>
      <c r="D43" s="151"/>
      <c r="E43" s="143" t="e">
        <f t="shared" si="4"/>
        <v>#DIV/0!</v>
      </c>
      <c r="F43" s="144">
        <f t="shared" si="5"/>
        <v>0</v>
      </c>
      <c r="G43" s="147"/>
      <c r="H43" s="147"/>
      <c r="I43" s="147"/>
      <c r="J43" s="147"/>
      <c r="K43" s="147"/>
      <c r="L43" s="156"/>
    </row>
    <row r="44" spans="1:12" ht="20.100000000000001" customHeight="1">
      <c r="A44" s="151" t="s">
        <v>1092</v>
      </c>
      <c r="B44" s="151"/>
      <c r="C44" s="151">
        <v>0</v>
      </c>
      <c r="D44" s="151"/>
      <c r="E44" s="143" t="e">
        <f t="shared" si="4"/>
        <v>#DIV/0!</v>
      </c>
      <c r="F44" s="144" t="e">
        <f t="shared" si="5"/>
        <v>#DIV/0!</v>
      </c>
      <c r="G44" s="147"/>
      <c r="H44" s="147"/>
      <c r="I44" s="147"/>
      <c r="J44" s="147"/>
      <c r="K44" s="147"/>
      <c r="L44" s="156"/>
    </row>
    <row r="45" spans="1:12" ht="20.100000000000001" customHeight="1">
      <c r="A45" s="151" t="s">
        <v>1093</v>
      </c>
      <c r="B45" s="151"/>
      <c r="C45" s="151">
        <v>0</v>
      </c>
      <c r="D45" s="151"/>
      <c r="E45" s="143" t="e">
        <f t="shared" si="4"/>
        <v>#DIV/0!</v>
      </c>
      <c r="F45" s="144" t="e">
        <f t="shared" si="5"/>
        <v>#DIV/0!</v>
      </c>
      <c r="G45" s="147"/>
      <c r="H45" s="147"/>
      <c r="I45" s="147"/>
      <c r="J45" s="147"/>
      <c r="K45" s="147"/>
      <c r="L45" s="156"/>
    </row>
    <row r="46" spans="1:12" ht="20.100000000000001" customHeight="1">
      <c r="A46" s="151" t="s">
        <v>1094</v>
      </c>
      <c r="B46" s="151"/>
      <c r="C46" s="151">
        <v>0</v>
      </c>
      <c r="D46" s="151"/>
      <c r="E46" s="143" t="e">
        <f t="shared" si="4"/>
        <v>#DIV/0!</v>
      </c>
      <c r="F46" s="144" t="e">
        <f t="shared" si="5"/>
        <v>#DIV/0!</v>
      </c>
      <c r="G46" s="147"/>
      <c r="H46" s="147"/>
      <c r="I46" s="147"/>
      <c r="J46" s="147"/>
      <c r="K46" s="147"/>
      <c r="L46" s="156"/>
    </row>
    <row r="47" spans="1:12" ht="20.100000000000001" customHeight="1">
      <c r="A47" s="151" t="s">
        <v>1095</v>
      </c>
      <c r="B47" s="151"/>
      <c r="C47" s="151">
        <v>0</v>
      </c>
      <c r="D47" s="151"/>
      <c r="E47" s="143" t="e">
        <f t="shared" si="4"/>
        <v>#DIV/0!</v>
      </c>
      <c r="F47" s="144" t="e">
        <f t="shared" si="5"/>
        <v>#DIV/0!</v>
      </c>
      <c r="G47" s="147"/>
      <c r="H47" s="147"/>
      <c r="I47" s="147"/>
      <c r="J47" s="147"/>
      <c r="K47" s="147"/>
      <c r="L47" s="156"/>
    </row>
    <row r="48" spans="1:12" ht="20.100000000000001" customHeight="1">
      <c r="A48" s="151" t="s">
        <v>1096</v>
      </c>
      <c r="B48" s="151"/>
      <c r="C48" s="151">
        <v>6505</v>
      </c>
      <c r="D48" s="151"/>
      <c r="E48" s="143" t="e">
        <f t="shared" si="4"/>
        <v>#DIV/0!</v>
      </c>
      <c r="F48" s="144">
        <f t="shared" si="5"/>
        <v>0</v>
      </c>
      <c r="G48" s="147"/>
      <c r="H48" s="147"/>
      <c r="I48" s="147"/>
      <c r="J48" s="147"/>
      <c r="K48" s="147"/>
      <c r="L48" s="156"/>
    </row>
    <row r="49" spans="1:12" ht="20.100000000000001" customHeight="1">
      <c r="A49" s="151" t="s">
        <v>1097</v>
      </c>
      <c r="B49" s="151"/>
      <c r="C49" s="151">
        <v>0</v>
      </c>
      <c r="D49" s="151"/>
      <c r="E49" s="143" t="e">
        <f t="shared" si="4"/>
        <v>#DIV/0!</v>
      </c>
      <c r="F49" s="144" t="e">
        <f t="shared" si="5"/>
        <v>#DIV/0!</v>
      </c>
      <c r="G49" s="149"/>
      <c r="H49" s="149"/>
      <c r="I49" s="149"/>
      <c r="J49" s="149"/>
      <c r="K49" s="149"/>
      <c r="L49" s="156"/>
    </row>
    <row r="50" spans="1:12" ht="20.100000000000001" customHeight="1">
      <c r="A50" s="151" t="s">
        <v>1098</v>
      </c>
      <c r="B50" s="151"/>
      <c r="C50" s="151">
        <v>22</v>
      </c>
      <c r="D50" s="151"/>
      <c r="E50" s="143" t="e">
        <f t="shared" si="4"/>
        <v>#DIV/0!</v>
      </c>
      <c r="F50" s="144">
        <f t="shared" si="5"/>
        <v>0</v>
      </c>
      <c r="G50" s="149"/>
      <c r="H50" s="149"/>
      <c r="I50" s="149"/>
      <c r="J50" s="149"/>
      <c r="K50" s="149"/>
      <c r="L50" s="156"/>
    </row>
    <row r="51" spans="1:12" ht="20.100000000000001" customHeight="1">
      <c r="A51" s="151" t="s">
        <v>1099</v>
      </c>
      <c r="B51" s="151"/>
      <c r="C51" s="151"/>
      <c r="D51" s="151"/>
      <c r="E51" s="143" t="e">
        <f t="shared" si="4"/>
        <v>#DIV/0!</v>
      </c>
      <c r="F51" s="144" t="e">
        <f t="shared" si="5"/>
        <v>#DIV/0!</v>
      </c>
      <c r="G51" s="149"/>
      <c r="H51" s="149"/>
      <c r="I51" s="149"/>
      <c r="J51" s="149"/>
      <c r="K51" s="149"/>
      <c r="L51" s="156"/>
    </row>
    <row r="52" spans="1:12" ht="20.100000000000001" customHeight="1">
      <c r="A52" s="149" t="s">
        <v>1100</v>
      </c>
      <c r="B52" s="149"/>
      <c r="C52" s="149">
        <f>340+26381</f>
        <v>26721</v>
      </c>
      <c r="D52" s="149"/>
      <c r="E52" s="143" t="e">
        <f t="shared" si="4"/>
        <v>#DIV/0!</v>
      </c>
      <c r="F52" s="144">
        <f t="shared" si="5"/>
        <v>0</v>
      </c>
      <c r="G52" s="149"/>
      <c r="H52" s="149"/>
      <c r="I52" s="149"/>
      <c r="J52" s="149"/>
      <c r="K52" s="149"/>
      <c r="L52" s="156"/>
    </row>
    <row r="53" spans="1:12" ht="20.100000000000001" customHeight="1">
      <c r="A53" s="152" t="s">
        <v>1101</v>
      </c>
      <c r="B53" s="152">
        <f>SUM(B54:B74)</f>
        <v>0</v>
      </c>
      <c r="C53" s="152">
        <f>SUM(C54:C74)</f>
        <v>37409</v>
      </c>
      <c r="D53" s="152">
        <f>SUM(D54:D74)</f>
        <v>0</v>
      </c>
      <c r="E53" s="143" t="e">
        <f t="shared" si="4"/>
        <v>#DIV/0!</v>
      </c>
      <c r="F53" s="144">
        <f t="shared" si="5"/>
        <v>0</v>
      </c>
      <c r="G53" s="149"/>
      <c r="H53" s="149"/>
      <c r="I53" s="149"/>
      <c r="J53" s="149"/>
      <c r="K53" s="149"/>
      <c r="L53" s="156"/>
    </row>
    <row r="54" spans="1:12" ht="20.100000000000001" customHeight="1">
      <c r="A54" s="149" t="s">
        <v>1102</v>
      </c>
      <c r="B54" s="149"/>
      <c r="C54" s="149">
        <v>300</v>
      </c>
      <c r="D54" s="149"/>
      <c r="E54" s="143" t="e">
        <f t="shared" si="4"/>
        <v>#DIV/0!</v>
      </c>
      <c r="F54" s="144">
        <f t="shared" si="5"/>
        <v>0</v>
      </c>
      <c r="G54" s="149"/>
      <c r="H54" s="149"/>
      <c r="I54" s="149"/>
      <c r="J54" s="149"/>
      <c r="K54" s="149"/>
      <c r="L54" s="156"/>
    </row>
    <row r="55" spans="1:12" ht="20.100000000000001" customHeight="1">
      <c r="A55" s="149" t="s">
        <v>1103</v>
      </c>
      <c r="B55" s="149"/>
      <c r="C55" s="149">
        <v>0</v>
      </c>
      <c r="D55" s="149"/>
      <c r="E55" s="143" t="e">
        <f t="shared" si="4"/>
        <v>#DIV/0!</v>
      </c>
      <c r="F55" s="144" t="e">
        <f t="shared" si="5"/>
        <v>#DIV/0!</v>
      </c>
      <c r="G55" s="149"/>
      <c r="H55" s="149"/>
      <c r="I55" s="149"/>
      <c r="J55" s="149"/>
      <c r="K55" s="149"/>
      <c r="L55" s="156"/>
    </row>
    <row r="56" spans="1:12" ht="20.100000000000001" customHeight="1">
      <c r="A56" s="149" t="s">
        <v>1104</v>
      </c>
      <c r="B56" s="149"/>
      <c r="C56" s="149">
        <v>0</v>
      </c>
      <c r="D56" s="149"/>
      <c r="E56" s="143" t="e">
        <f t="shared" si="4"/>
        <v>#DIV/0!</v>
      </c>
      <c r="F56" s="144" t="e">
        <f t="shared" si="5"/>
        <v>#DIV/0!</v>
      </c>
      <c r="G56" s="149"/>
      <c r="H56" s="149"/>
      <c r="I56" s="149"/>
      <c r="J56" s="149"/>
      <c r="K56" s="149"/>
      <c r="L56" s="156"/>
    </row>
    <row r="57" spans="1:12" ht="20.100000000000001" customHeight="1">
      <c r="A57" s="149" t="s">
        <v>1105</v>
      </c>
      <c r="B57" s="149"/>
      <c r="C57" s="149">
        <v>0</v>
      </c>
      <c r="D57" s="149"/>
      <c r="E57" s="143" t="e">
        <f t="shared" si="4"/>
        <v>#DIV/0!</v>
      </c>
      <c r="F57" s="144" t="e">
        <f t="shared" si="5"/>
        <v>#DIV/0!</v>
      </c>
      <c r="G57" s="149"/>
      <c r="H57" s="149"/>
      <c r="I57" s="149"/>
      <c r="J57" s="149"/>
      <c r="K57" s="147"/>
      <c r="L57" s="156"/>
    </row>
    <row r="58" spans="1:12" ht="20.100000000000001" customHeight="1">
      <c r="A58" s="149" t="s">
        <v>1106</v>
      </c>
      <c r="B58" s="149"/>
      <c r="C58" s="149">
        <v>811</v>
      </c>
      <c r="D58" s="149"/>
      <c r="E58" s="143" t="e">
        <f t="shared" si="4"/>
        <v>#DIV/0!</v>
      </c>
      <c r="F58" s="144">
        <f t="shared" si="5"/>
        <v>0</v>
      </c>
      <c r="G58" s="149"/>
      <c r="H58" s="149"/>
      <c r="I58" s="149"/>
      <c r="J58" s="149"/>
      <c r="K58" s="147"/>
      <c r="L58" s="156"/>
    </row>
    <row r="59" spans="1:12" ht="20.100000000000001" customHeight="1">
      <c r="A59" s="149" t="s">
        <v>1107</v>
      </c>
      <c r="B59" s="149"/>
      <c r="C59" s="149">
        <v>798</v>
      </c>
      <c r="D59" s="149"/>
      <c r="E59" s="143" t="e">
        <f t="shared" si="4"/>
        <v>#DIV/0!</v>
      </c>
      <c r="F59" s="144">
        <f t="shared" si="5"/>
        <v>0</v>
      </c>
      <c r="G59" s="149"/>
      <c r="H59" s="149"/>
      <c r="I59" s="149"/>
      <c r="J59" s="149"/>
      <c r="K59" s="147"/>
      <c r="L59" s="156"/>
    </row>
    <row r="60" spans="1:12" ht="20.100000000000001" customHeight="1">
      <c r="A60" s="149" t="s">
        <v>1108</v>
      </c>
      <c r="B60" s="149"/>
      <c r="C60" s="149">
        <v>52</v>
      </c>
      <c r="D60" s="149"/>
      <c r="E60" s="143" t="e">
        <f t="shared" si="4"/>
        <v>#DIV/0!</v>
      </c>
      <c r="F60" s="144">
        <f t="shared" si="5"/>
        <v>0</v>
      </c>
      <c r="G60" s="149"/>
      <c r="H60" s="149"/>
      <c r="I60" s="149"/>
      <c r="J60" s="149"/>
      <c r="K60" s="147"/>
      <c r="L60" s="156"/>
    </row>
    <row r="61" spans="1:12" ht="20.100000000000001" customHeight="1">
      <c r="A61" s="149" t="s">
        <v>1109</v>
      </c>
      <c r="B61" s="149"/>
      <c r="C61" s="149">
        <v>1938</v>
      </c>
      <c r="D61" s="149"/>
      <c r="E61" s="143" t="e">
        <f t="shared" si="4"/>
        <v>#DIV/0!</v>
      </c>
      <c r="F61" s="144">
        <f t="shared" si="5"/>
        <v>0</v>
      </c>
      <c r="G61" s="149"/>
      <c r="H61" s="149"/>
      <c r="I61" s="149"/>
      <c r="J61" s="149"/>
      <c r="K61" s="157"/>
      <c r="L61" s="158"/>
    </row>
    <row r="62" spans="1:12" s="139" customFormat="1" ht="20.100000000000001" customHeight="1">
      <c r="A62" s="149" t="s">
        <v>1110</v>
      </c>
      <c r="B62" s="149"/>
      <c r="C62" s="149">
        <v>542</v>
      </c>
      <c r="D62" s="149"/>
      <c r="E62" s="143" t="e">
        <f t="shared" si="4"/>
        <v>#DIV/0!</v>
      </c>
      <c r="F62" s="144">
        <f t="shared" si="5"/>
        <v>0</v>
      </c>
      <c r="G62" s="149"/>
      <c r="H62" s="149"/>
      <c r="I62" s="149"/>
      <c r="J62" s="149"/>
      <c r="K62" s="157"/>
      <c r="L62" s="158"/>
    </row>
    <row r="63" spans="1:12" ht="20.100000000000001" customHeight="1">
      <c r="A63" s="149" t="s">
        <v>1111</v>
      </c>
      <c r="B63" s="149"/>
      <c r="C63" s="149">
        <v>950</v>
      </c>
      <c r="D63" s="149"/>
      <c r="E63" s="143" t="e">
        <f t="shared" si="4"/>
        <v>#DIV/0!</v>
      </c>
      <c r="F63" s="144">
        <f t="shared" si="5"/>
        <v>0</v>
      </c>
      <c r="G63" s="149"/>
      <c r="H63" s="149"/>
      <c r="I63" s="149"/>
      <c r="J63" s="149"/>
      <c r="K63" s="66"/>
      <c r="L63" s="156"/>
    </row>
    <row r="64" spans="1:12" ht="20.100000000000001" customHeight="1">
      <c r="A64" s="149" t="s">
        <v>1112</v>
      </c>
      <c r="B64" s="149"/>
      <c r="C64" s="149">
        <v>9297</v>
      </c>
      <c r="D64" s="149"/>
      <c r="E64" s="143" t="e">
        <f t="shared" si="4"/>
        <v>#DIV/0!</v>
      </c>
      <c r="F64" s="144">
        <f t="shared" si="5"/>
        <v>0</v>
      </c>
      <c r="G64" s="149"/>
      <c r="H64" s="149"/>
      <c r="I64" s="149"/>
      <c r="J64" s="149"/>
      <c r="K64" s="66"/>
      <c r="L64" s="156"/>
    </row>
    <row r="65" spans="1:12" ht="20.100000000000001" customHeight="1">
      <c r="A65" s="149" t="s">
        <v>1113</v>
      </c>
      <c r="B65" s="149"/>
      <c r="C65" s="149">
        <v>12334</v>
      </c>
      <c r="D65" s="149"/>
      <c r="E65" s="143" t="e">
        <f t="shared" si="4"/>
        <v>#DIV/0!</v>
      </c>
      <c r="F65" s="144">
        <f t="shared" si="5"/>
        <v>0</v>
      </c>
      <c r="G65" s="149"/>
      <c r="H65" s="149"/>
      <c r="I65" s="149"/>
      <c r="J65" s="149"/>
      <c r="K65" s="66"/>
      <c r="L65" s="156"/>
    </row>
    <row r="66" spans="1:12" ht="20.100000000000001" customHeight="1">
      <c r="A66" s="149" t="s">
        <v>1114</v>
      </c>
      <c r="B66" s="149"/>
      <c r="C66" s="149">
        <v>0</v>
      </c>
      <c r="D66" s="149"/>
      <c r="E66" s="143" t="e">
        <f t="shared" si="4"/>
        <v>#DIV/0!</v>
      </c>
      <c r="F66" s="144" t="e">
        <f t="shared" si="5"/>
        <v>#DIV/0!</v>
      </c>
      <c r="G66" s="149"/>
      <c r="H66" s="149"/>
      <c r="I66" s="149"/>
      <c r="J66" s="149"/>
      <c r="K66" s="66"/>
      <c r="L66" s="156"/>
    </row>
    <row r="67" spans="1:12" ht="20.100000000000001" customHeight="1">
      <c r="A67" s="149" t="s">
        <v>1115</v>
      </c>
      <c r="B67" s="149"/>
      <c r="C67" s="149">
        <v>540</v>
      </c>
      <c r="D67" s="149"/>
      <c r="E67" s="143" t="e">
        <f t="shared" si="4"/>
        <v>#DIV/0!</v>
      </c>
      <c r="F67" s="144">
        <f t="shared" si="5"/>
        <v>0</v>
      </c>
      <c r="G67" s="149"/>
      <c r="H67" s="149"/>
      <c r="I67" s="149"/>
      <c r="J67" s="149"/>
      <c r="K67" s="66"/>
      <c r="L67" s="156"/>
    </row>
    <row r="68" spans="1:12" ht="20.100000000000001" customHeight="1">
      <c r="A68" s="149" t="s">
        <v>1116</v>
      </c>
      <c r="B68" s="149"/>
      <c r="C68" s="149">
        <v>648</v>
      </c>
      <c r="D68" s="149"/>
      <c r="E68" s="143" t="e">
        <f t="shared" si="4"/>
        <v>#DIV/0!</v>
      </c>
      <c r="F68" s="144">
        <f t="shared" si="5"/>
        <v>0</v>
      </c>
      <c r="G68" s="149"/>
      <c r="H68" s="149"/>
      <c r="I68" s="149"/>
      <c r="J68" s="149"/>
      <c r="K68" s="66"/>
      <c r="L68" s="156"/>
    </row>
    <row r="69" spans="1:12" ht="20.100000000000001" customHeight="1">
      <c r="A69" s="149" t="s">
        <v>1117</v>
      </c>
      <c r="B69" s="149"/>
      <c r="C69" s="149">
        <v>10</v>
      </c>
      <c r="D69" s="149"/>
      <c r="E69" s="143" t="e">
        <f t="shared" si="4"/>
        <v>#DIV/0!</v>
      </c>
      <c r="F69" s="144">
        <f t="shared" si="5"/>
        <v>0</v>
      </c>
      <c r="G69" s="149"/>
      <c r="H69" s="149"/>
      <c r="I69" s="149"/>
      <c r="J69" s="149"/>
      <c r="K69" s="66"/>
      <c r="L69" s="156"/>
    </row>
    <row r="70" spans="1:12" ht="20.100000000000001" customHeight="1">
      <c r="A70" s="149" t="s">
        <v>1118</v>
      </c>
      <c r="B70" s="149"/>
      <c r="C70" s="149">
        <v>1220</v>
      </c>
      <c r="D70" s="149"/>
      <c r="E70" s="143" t="e">
        <f t="shared" si="4"/>
        <v>#DIV/0!</v>
      </c>
      <c r="F70" s="144">
        <f t="shared" si="5"/>
        <v>0</v>
      </c>
      <c r="G70" s="149"/>
      <c r="H70" s="149"/>
      <c r="I70" s="149"/>
      <c r="J70" s="149"/>
      <c r="K70" s="66"/>
      <c r="L70" s="156"/>
    </row>
    <row r="71" spans="1:12" ht="20.100000000000001" customHeight="1">
      <c r="A71" s="149" t="s">
        <v>1119</v>
      </c>
      <c r="B71" s="149"/>
      <c r="C71" s="149">
        <v>1398</v>
      </c>
      <c r="D71" s="149"/>
      <c r="E71" s="143" t="e">
        <f t="shared" si="4"/>
        <v>#DIV/0!</v>
      </c>
      <c r="F71" s="144">
        <f t="shared" si="5"/>
        <v>0</v>
      </c>
      <c r="G71" s="149"/>
      <c r="H71" s="149"/>
      <c r="I71" s="149"/>
      <c r="J71" s="149"/>
      <c r="K71" s="66"/>
      <c r="L71" s="156"/>
    </row>
    <row r="72" spans="1:12" ht="20.100000000000001" customHeight="1">
      <c r="A72" s="149" t="s">
        <v>1120</v>
      </c>
      <c r="B72" s="149"/>
      <c r="C72" s="149">
        <v>42</v>
      </c>
      <c r="D72" s="149"/>
      <c r="E72" s="143" t="e">
        <f t="shared" si="4"/>
        <v>#DIV/0!</v>
      </c>
      <c r="F72" s="144">
        <f t="shared" si="5"/>
        <v>0</v>
      </c>
      <c r="G72" s="149"/>
      <c r="H72" s="149"/>
      <c r="I72" s="149"/>
      <c r="J72" s="149"/>
      <c r="K72" s="66"/>
      <c r="L72" s="156"/>
    </row>
    <row r="73" spans="1:12" ht="20.100000000000001" customHeight="1">
      <c r="A73" s="149" t="s">
        <v>1121</v>
      </c>
      <c r="B73" s="149"/>
      <c r="C73" s="149">
        <v>6245</v>
      </c>
      <c r="D73" s="149"/>
      <c r="E73" s="143" t="e">
        <f t="shared" ref="E73:E80" si="6">D73/B73*100</f>
        <v>#DIV/0!</v>
      </c>
      <c r="F73" s="144">
        <f t="shared" ref="F73:F80" si="7">D73/C73*100</f>
        <v>0</v>
      </c>
      <c r="G73" s="159"/>
      <c r="H73" s="159"/>
      <c r="I73" s="159"/>
      <c r="J73" s="159"/>
      <c r="K73" s="66"/>
      <c r="L73" s="156"/>
    </row>
    <row r="74" spans="1:12" ht="20.100000000000001" customHeight="1">
      <c r="A74" s="160" t="s">
        <v>1122</v>
      </c>
      <c r="B74" s="160"/>
      <c r="C74" s="160">
        <v>284</v>
      </c>
      <c r="D74" s="160"/>
      <c r="E74" s="143" t="e">
        <f t="shared" si="6"/>
        <v>#DIV/0!</v>
      </c>
      <c r="F74" s="144">
        <f t="shared" si="7"/>
        <v>0</v>
      </c>
      <c r="G74" s="159"/>
      <c r="H74" s="159"/>
      <c r="I74" s="159"/>
      <c r="J74" s="159"/>
      <c r="K74" s="66"/>
      <c r="L74" s="156"/>
    </row>
    <row r="75" spans="1:12" ht="20.100000000000001" customHeight="1">
      <c r="A75" s="160"/>
      <c r="B75" s="160"/>
      <c r="C75" s="160"/>
      <c r="D75" s="160"/>
      <c r="E75" s="66"/>
      <c r="F75" s="161"/>
      <c r="G75" s="159"/>
      <c r="H75" s="162"/>
      <c r="I75" s="162"/>
      <c r="J75" s="162"/>
      <c r="K75" s="171"/>
      <c r="L75" s="156"/>
    </row>
    <row r="76" spans="1:12" ht="20.100000000000001" customHeight="1">
      <c r="A76" s="160"/>
      <c r="B76" s="160"/>
      <c r="C76" s="160"/>
      <c r="D76" s="160"/>
      <c r="E76" s="66"/>
      <c r="F76" s="161"/>
      <c r="G76" s="159"/>
      <c r="H76" s="162"/>
      <c r="I76" s="162"/>
      <c r="J76" s="162"/>
      <c r="K76" s="171"/>
      <c r="L76" s="156"/>
    </row>
    <row r="77" spans="1:12" ht="20.100000000000001" customHeight="1">
      <c r="A77" s="160"/>
      <c r="B77" s="160"/>
      <c r="C77" s="160"/>
      <c r="D77" s="160"/>
      <c r="E77" s="66"/>
      <c r="F77" s="161"/>
      <c r="G77" s="159"/>
      <c r="H77" s="162"/>
      <c r="I77" s="162"/>
      <c r="J77" s="162"/>
      <c r="K77" s="171"/>
      <c r="L77" s="156"/>
    </row>
    <row r="78" spans="1:12" ht="20.100000000000001" customHeight="1">
      <c r="A78" s="163" t="s">
        <v>1123</v>
      </c>
      <c r="B78" s="163">
        <f>SUM(B79:B80)</f>
        <v>0</v>
      </c>
      <c r="C78" s="163">
        <f>SUM(C79:C80)</f>
        <v>0</v>
      </c>
      <c r="D78" s="163">
        <f>SUM(D79:D80)</f>
        <v>0</v>
      </c>
      <c r="E78" s="143" t="e">
        <f t="shared" si="6"/>
        <v>#DIV/0!</v>
      </c>
      <c r="F78" s="144" t="e">
        <f t="shared" si="7"/>
        <v>#DIV/0!</v>
      </c>
      <c r="G78" s="159"/>
      <c r="H78" s="162"/>
      <c r="I78" s="162"/>
      <c r="J78" s="162"/>
      <c r="K78" s="171"/>
      <c r="L78" s="156"/>
    </row>
    <row r="79" spans="1:12" ht="20.100000000000001" customHeight="1">
      <c r="A79" s="160" t="s">
        <v>1124</v>
      </c>
      <c r="B79" s="160"/>
      <c r="C79" s="160"/>
      <c r="D79" s="160"/>
      <c r="E79" s="143" t="e">
        <f t="shared" si="6"/>
        <v>#DIV/0!</v>
      </c>
      <c r="F79" s="144" t="e">
        <f t="shared" si="7"/>
        <v>#DIV/0!</v>
      </c>
      <c r="G79" s="159"/>
      <c r="H79" s="162"/>
      <c r="I79" s="162"/>
      <c r="J79" s="162"/>
      <c r="K79" s="171"/>
      <c r="L79" s="156"/>
    </row>
    <row r="80" spans="1:12" ht="20.100000000000001" customHeight="1">
      <c r="A80" s="160" t="s">
        <v>1125</v>
      </c>
      <c r="B80" s="160"/>
      <c r="C80" s="160"/>
      <c r="D80" s="160"/>
      <c r="E80" s="143" t="e">
        <f t="shared" si="6"/>
        <v>#DIV/0!</v>
      </c>
      <c r="F80" s="144" t="e">
        <f t="shared" si="7"/>
        <v>#DIV/0!</v>
      </c>
      <c r="G80" s="159"/>
      <c r="H80" s="162"/>
      <c r="I80" s="162"/>
      <c r="J80" s="162"/>
      <c r="K80" s="171"/>
      <c r="L80" s="156"/>
    </row>
    <row r="81" spans="1:12" ht="20.100000000000001" customHeight="1">
      <c r="A81" s="163" t="s">
        <v>1126</v>
      </c>
      <c r="B81" s="163"/>
      <c r="C81" s="163"/>
      <c r="D81" s="163"/>
      <c r="E81" s="143" t="e">
        <f t="shared" ref="E81:E83" si="8">D81/B81*100</f>
        <v>#DIV/0!</v>
      </c>
      <c r="F81" s="144" t="e">
        <f t="shared" ref="F81:F83" si="9">D81/C81*100</f>
        <v>#DIV/0!</v>
      </c>
      <c r="G81" s="159"/>
      <c r="H81" s="162"/>
      <c r="I81" s="162"/>
      <c r="J81" s="162"/>
      <c r="K81" s="171"/>
      <c r="L81" s="156"/>
    </row>
    <row r="82" spans="1:12" ht="20.100000000000001" customHeight="1">
      <c r="A82" s="67" t="s">
        <v>1127</v>
      </c>
      <c r="B82" s="163">
        <v>52993</v>
      </c>
      <c r="C82" s="163">
        <v>52993</v>
      </c>
      <c r="D82" s="163">
        <f>I96</f>
        <v>123124</v>
      </c>
      <c r="E82" s="143">
        <f t="shared" si="8"/>
        <v>232.3401203932595</v>
      </c>
      <c r="F82" s="144">
        <f t="shared" si="9"/>
        <v>232.3401203932595</v>
      </c>
      <c r="G82" s="159"/>
      <c r="H82" s="162"/>
      <c r="I82" s="162"/>
      <c r="J82" s="162"/>
      <c r="K82" s="171"/>
      <c r="L82" s="156"/>
    </row>
    <row r="83" spans="1:12" ht="20.100000000000001" customHeight="1">
      <c r="A83" s="67" t="s">
        <v>1128</v>
      </c>
      <c r="B83" s="163">
        <f>SUM(B84:B86)</f>
        <v>4580</v>
      </c>
      <c r="C83" s="163">
        <f>SUM(C84:C86)</f>
        <v>5639</v>
      </c>
      <c r="D83" s="163">
        <f>SUM(D84:D86)</f>
        <v>4150</v>
      </c>
      <c r="E83" s="143">
        <f t="shared" si="8"/>
        <v>90.611353711790386</v>
      </c>
      <c r="F83" s="144">
        <f t="shared" si="9"/>
        <v>73.594608973222194</v>
      </c>
      <c r="G83" s="164" t="s">
        <v>1129</v>
      </c>
      <c r="H83" s="165"/>
      <c r="I83" s="165"/>
      <c r="J83" s="165"/>
      <c r="K83" s="143" t="e">
        <f t="shared" ref="K83:K96" si="10">J83/H83*100</f>
        <v>#DIV/0!</v>
      </c>
      <c r="L83" s="144" t="e">
        <f t="shared" ref="L83:L96" si="11">J83/I83*100</f>
        <v>#DIV/0!</v>
      </c>
    </row>
    <row r="84" spans="1:12" ht="20.100000000000001" customHeight="1">
      <c r="A84" s="66" t="s">
        <v>1130</v>
      </c>
      <c r="B84" s="160">
        <v>4430</v>
      </c>
      <c r="C84" s="160">
        <v>3213</v>
      </c>
      <c r="D84" s="166">
        <f>表九!J253</f>
        <v>4000</v>
      </c>
      <c r="E84" s="143">
        <f t="shared" ref="E84:E96" si="12">D84/B84*100</f>
        <v>90.293453724604973</v>
      </c>
      <c r="F84" s="144">
        <f t="shared" ref="F84:F96" si="13">D84/C84*100</f>
        <v>124.49424214130096</v>
      </c>
      <c r="G84" s="146" t="s">
        <v>1131</v>
      </c>
      <c r="H84" s="164"/>
      <c r="I84" s="164"/>
      <c r="J84" s="164"/>
      <c r="K84" s="143" t="e">
        <f t="shared" si="10"/>
        <v>#DIV/0!</v>
      </c>
      <c r="L84" s="144" t="e">
        <f t="shared" si="11"/>
        <v>#DIV/0!</v>
      </c>
    </row>
    <row r="85" spans="1:12" ht="20.100000000000001" customHeight="1">
      <c r="A85" s="66" t="s">
        <v>1132</v>
      </c>
      <c r="B85" s="66"/>
      <c r="C85" s="66">
        <v>0</v>
      </c>
      <c r="D85" s="167">
        <f>表十一!N17</f>
        <v>150</v>
      </c>
      <c r="E85" s="143" t="e">
        <f t="shared" si="12"/>
        <v>#DIV/0!</v>
      </c>
      <c r="F85" s="144" t="e">
        <f t="shared" si="13"/>
        <v>#DIV/0!</v>
      </c>
      <c r="G85" s="168" t="s">
        <v>1133</v>
      </c>
      <c r="H85" s="152"/>
      <c r="I85" s="152">
        <v>13031</v>
      </c>
      <c r="J85" s="152"/>
      <c r="K85" s="143" t="e">
        <f t="shared" si="10"/>
        <v>#DIV/0!</v>
      </c>
      <c r="L85" s="144">
        <f t="shared" si="11"/>
        <v>0</v>
      </c>
    </row>
    <row r="86" spans="1:12" ht="20.100000000000001" customHeight="1">
      <c r="A86" s="66" t="s">
        <v>1134</v>
      </c>
      <c r="B86" s="66">
        <v>150</v>
      </c>
      <c r="C86" s="66">
        <v>2426</v>
      </c>
      <c r="D86" s="66"/>
      <c r="E86" s="143">
        <f t="shared" si="12"/>
        <v>0</v>
      </c>
      <c r="F86" s="144">
        <f t="shared" si="13"/>
        <v>0</v>
      </c>
      <c r="G86" s="168" t="s">
        <v>1135</v>
      </c>
      <c r="H86" s="146"/>
      <c r="I86" s="146"/>
      <c r="J86" s="146"/>
      <c r="K86" s="143" t="e">
        <f t="shared" si="10"/>
        <v>#DIV/0!</v>
      </c>
      <c r="L86" s="144" t="e">
        <f t="shared" si="11"/>
        <v>#DIV/0!</v>
      </c>
    </row>
    <row r="87" spans="1:12" ht="20.100000000000001" customHeight="1">
      <c r="A87" s="67" t="s">
        <v>1136</v>
      </c>
      <c r="B87" s="67"/>
      <c r="C87" s="67"/>
      <c r="D87" s="67"/>
      <c r="E87" s="143" t="e">
        <f t="shared" si="12"/>
        <v>#DIV/0!</v>
      </c>
      <c r="F87" s="144" t="e">
        <f t="shared" si="13"/>
        <v>#DIV/0!</v>
      </c>
      <c r="G87" s="67" t="s">
        <v>1137</v>
      </c>
      <c r="H87" s="168"/>
      <c r="I87" s="172">
        <v>24474</v>
      </c>
      <c r="J87" s="168">
        <v>847</v>
      </c>
      <c r="K87" s="143" t="e">
        <f t="shared" si="10"/>
        <v>#DIV/0!</v>
      </c>
      <c r="L87" s="144">
        <f t="shared" si="11"/>
        <v>3.4608155593691263</v>
      </c>
    </row>
    <row r="88" spans="1:12" ht="20.100000000000001" customHeight="1">
      <c r="A88" s="67" t="s">
        <v>1138</v>
      </c>
      <c r="B88" s="67"/>
      <c r="C88" s="67">
        <v>30861</v>
      </c>
      <c r="D88" s="67"/>
      <c r="E88" s="143" t="e">
        <f t="shared" si="12"/>
        <v>#DIV/0!</v>
      </c>
      <c r="F88" s="144">
        <f t="shared" si="13"/>
        <v>0</v>
      </c>
      <c r="G88" s="67" t="s">
        <v>1139</v>
      </c>
      <c r="H88" s="168"/>
      <c r="I88" s="168"/>
      <c r="J88" s="168"/>
      <c r="K88" s="143" t="e">
        <f t="shared" si="10"/>
        <v>#DIV/0!</v>
      </c>
      <c r="L88" s="144" t="e">
        <f t="shared" si="11"/>
        <v>#DIV/0!</v>
      </c>
    </row>
    <row r="89" spans="1:12" ht="20.100000000000001" customHeight="1">
      <c r="A89" s="67" t="s">
        <v>1140</v>
      </c>
      <c r="B89" s="67">
        <f>SUM(B90:B93)</f>
        <v>0</v>
      </c>
      <c r="C89" s="67">
        <f>SUM(C90:C93)</f>
        <v>0</v>
      </c>
      <c r="D89" s="67">
        <f>SUM(D90:D93)</f>
        <v>0</v>
      </c>
      <c r="E89" s="143" t="e">
        <f t="shared" si="12"/>
        <v>#DIV/0!</v>
      </c>
      <c r="F89" s="144" t="e">
        <f t="shared" si="13"/>
        <v>#DIV/0!</v>
      </c>
      <c r="G89" s="67" t="s">
        <v>1141</v>
      </c>
      <c r="H89" s="163">
        <f>SUM(H90:H93)</f>
        <v>0</v>
      </c>
      <c r="I89" s="163">
        <f>SUM(I90:I93)</f>
        <v>0</v>
      </c>
      <c r="J89" s="163">
        <f>SUM(J90:J93)</f>
        <v>0</v>
      </c>
      <c r="K89" s="143" t="e">
        <f t="shared" si="10"/>
        <v>#DIV/0!</v>
      </c>
      <c r="L89" s="144" t="e">
        <f t="shared" si="11"/>
        <v>#DIV/0!</v>
      </c>
    </row>
    <row r="90" spans="1:12" ht="20.100000000000001" customHeight="1">
      <c r="A90" s="66" t="s">
        <v>1142</v>
      </c>
      <c r="B90" s="66"/>
      <c r="C90" s="66"/>
      <c r="D90" s="66"/>
      <c r="E90" s="143" t="e">
        <f t="shared" si="12"/>
        <v>#DIV/0!</v>
      </c>
      <c r="F90" s="144" t="e">
        <f t="shared" si="13"/>
        <v>#DIV/0!</v>
      </c>
      <c r="G90" s="66" t="s">
        <v>1143</v>
      </c>
      <c r="H90" s="160"/>
      <c r="I90" s="160"/>
      <c r="J90" s="160"/>
      <c r="K90" s="143" t="e">
        <f t="shared" si="10"/>
        <v>#DIV/0!</v>
      </c>
      <c r="L90" s="144" t="e">
        <f t="shared" si="11"/>
        <v>#DIV/0!</v>
      </c>
    </row>
    <row r="91" spans="1:12" ht="20.100000000000001" customHeight="1">
      <c r="A91" s="66" t="s">
        <v>1144</v>
      </c>
      <c r="B91" s="66"/>
      <c r="C91" s="66"/>
      <c r="D91" s="66"/>
      <c r="E91" s="143" t="e">
        <f t="shared" si="12"/>
        <v>#DIV/0!</v>
      </c>
      <c r="F91" s="144" t="e">
        <f t="shared" si="13"/>
        <v>#DIV/0!</v>
      </c>
      <c r="G91" s="66" t="s">
        <v>1145</v>
      </c>
      <c r="H91" s="160"/>
      <c r="I91" s="160"/>
      <c r="J91" s="160"/>
      <c r="K91" s="143" t="e">
        <f t="shared" si="10"/>
        <v>#DIV/0!</v>
      </c>
      <c r="L91" s="144" t="e">
        <f t="shared" si="11"/>
        <v>#DIV/0!</v>
      </c>
    </row>
    <row r="92" spans="1:12" ht="20.100000000000001" customHeight="1">
      <c r="A92" s="66" t="s">
        <v>1146</v>
      </c>
      <c r="B92" s="66"/>
      <c r="C92" s="66"/>
      <c r="D92" s="66"/>
      <c r="E92" s="143" t="e">
        <f t="shared" si="12"/>
        <v>#DIV/0!</v>
      </c>
      <c r="F92" s="144" t="e">
        <f t="shared" si="13"/>
        <v>#DIV/0!</v>
      </c>
      <c r="G92" s="66" t="s">
        <v>1147</v>
      </c>
      <c r="H92" s="160"/>
      <c r="I92" s="160"/>
      <c r="J92" s="160"/>
      <c r="K92" s="143" t="e">
        <f t="shared" si="10"/>
        <v>#DIV/0!</v>
      </c>
      <c r="L92" s="144" t="e">
        <f t="shared" si="11"/>
        <v>#DIV/0!</v>
      </c>
    </row>
    <row r="93" spans="1:12" ht="20.100000000000001" customHeight="1">
      <c r="A93" s="66" t="s">
        <v>1148</v>
      </c>
      <c r="B93" s="66"/>
      <c r="C93" s="66"/>
      <c r="D93" s="66"/>
      <c r="E93" s="143" t="e">
        <f t="shared" si="12"/>
        <v>#DIV/0!</v>
      </c>
      <c r="F93" s="144" t="e">
        <f t="shared" si="13"/>
        <v>#DIV/0!</v>
      </c>
      <c r="G93" s="66" t="s">
        <v>1149</v>
      </c>
      <c r="H93" s="160"/>
      <c r="I93" s="160"/>
      <c r="J93" s="160"/>
      <c r="K93" s="143" t="e">
        <f t="shared" si="10"/>
        <v>#DIV/0!</v>
      </c>
      <c r="L93" s="144" t="e">
        <f t="shared" si="11"/>
        <v>#DIV/0!</v>
      </c>
    </row>
    <row r="94" spans="1:12" ht="20.100000000000001" customHeight="1">
      <c r="A94" s="67" t="s">
        <v>1150</v>
      </c>
      <c r="B94" s="67">
        <v>1286</v>
      </c>
      <c r="C94" s="67">
        <v>1188</v>
      </c>
      <c r="D94" s="67">
        <v>13031</v>
      </c>
      <c r="E94" s="143">
        <f t="shared" si="12"/>
        <v>1013.2970451010885</v>
      </c>
      <c r="F94" s="144">
        <f t="shared" si="13"/>
        <v>1096.8855218855217</v>
      </c>
      <c r="G94" s="163" t="s">
        <v>1151</v>
      </c>
      <c r="H94" s="67"/>
      <c r="I94" s="67"/>
      <c r="J94" s="67"/>
      <c r="K94" s="143" t="e">
        <f t="shared" si="10"/>
        <v>#DIV/0!</v>
      </c>
      <c r="L94" s="144" t="e">
        <f t="shared" si="11"/>
        <v>#DIV/0!</v>
      </c>
    </row>
    <row r="95" spans="1:12" ht="20.100000000000001" customHeight="1">
      <c r="A95" s="163" t="s">
        <v>1152</v>
      </c>
      <c r="B95" s="67"/>
      <c r="C95" s="67"/>
      <c r="D95" s="67"/>
      <c r="E95" s="143" t="e">
        <f t="shared" si="12"/>
        <v>#DIV/0!</v>
      </c>
      <c r="F95" s="144" t="e">
        <f t="shared" si="13"/>
        <v>#DIV/0!</v>
      </c>
      <c r="G95" s="163" t="s">
        <v>1153</v>
      </c>
      <c r="H95" s="67"/>
      <c r="I95" s="67"/>
      <c r="J95" s="67"/>
      <c r="K95" s="143" t="e">
        <f t="shared" si="10"/>
        <v>#DIV/0!</v>
      </c>
      <c r="L95" s="144" t="e">
        <f t="shared" si="11"/>
        <v>#DIV/0!</v>
      </c>
    </row>
    <row r="96" spans="1:12" ht="20.100000000000001" customHeight="1">
      <c r="A96" s="163" t="s">
        <v>1154</v>
      </c>
      <c r="B96" s="67"/>
      <c r="C96" s="67"/>
      <c r="D96" s="67"/>
      <c r="E96" s="143" t="e">
        <f t="shared" si="12"/>
        <v>#DIV/0!</v>
      </c>
      <c r="F96" s="144" t="e">
        <f t="shared" si="13"/>
        <v>#DIV/0!</v>
      </c>
      <c r="G96" s="146" t="s">
        <v>1155</v>
      </c>
      <c r="H96" s="67">
        <v>60679</v>
      </c>
      <c r="I96" s="67">
        <v>123124</v>
      </c>
      <c r="J96" s="67">
        <v>11305</v>
      </c>
      <c r="K96" s="143">
        <f t="shared" si="10"/>
        <v>18.630827798744214</v>
      </c>
      <c r="L96" s="144">
        <f t="shared" si="11"/>
        <v>9.1818004613235438</v>
      </c>
    </row>
    <row r="97" spans="1:15" ht="20.100000000000001" customHeight="1">
      <c r="A97" s="160"/>
      <c r="B97" s="66"/>
      <c r="C97" s="66"/>
      <c r="D97" s="66"/>
      <c r="E97" s="160"/>
      <c r="F97" s="160"/>
      <c r="G97" s="147"/>
      <c r="H97" s="66"/>
      <c r="I97" s="66"/>
      <c r="J97" s="66"/>
      <c r="K97" s="160"/>
      <c r="L97" s="156"/>
    </row>
    <row r="98" spans="1:15" ht="20.100000000000001" customHeight="1">
      <c r="A98" s="160"/>
      <c r="B98" s="66"/>
      <c r="C98" s="66"/>
      <c r="D98" s="66"/>
      <c r="E98" s="160"/>
      <c r="F98" s="160"/>
      <c r="G98" s="147"/>
      <c r="H98" s="66"/>
      <c r="I98" s="66"/>
      <c r="J98" s="66"/>
      <c r="K98" s="160"/>
      <c r="L98" s="156"/>
    </row>
    <row r="99" spans="1:15" ht="20.100000000000001" customHeight="1">
      <c r="A99" s="66"/>
      <c r="B99" s="66"/>
      <c r="C99" s="66"/>
      <c r="D99" s="66"/>
      <c r="E99" s="160"/>
      <c r="F99" s="160"/>
      <c r="G99" s="66"/>
      <c r="H99" s="66"/>
      <c r="I99" s="66"/>
      <c r="J99" s="66"/>
      <c r="K99" s="160"/>
      <c r="L99" s="156"/>
    </row>
    <row r="100" spans="1:15" ht="20.100000000000001" customHeight="1">
      <c r="A100" s="66"/>
      <c r="B100" s="66"/>
      <c r="C100" s="66"/>
      <c r="D100" s="66"/>
      <c r="E100" s="160"/>
      <c r="F100" s="160"/>
      <c r="G100" s="66"/>
      <c r="H100" s="66"/>
      <c r="I100" s="66"/>
      <c r="J100" s="66"/>
      <c r="K100" s="160"/>
      <c r="L100" s="156"/>
    </row>
    <row r="101" spans="1:15" ht="20.100000000000001" customHeight="1">
      <c r="A101" s="169" t="s">
        <v>61</v>
      </c>
      <c r="B101" s="169">
        <f>B7+B8</f>
        <v>298604</v>
      </c>
      <c r="C101" s="169">
        <f t="shared" ref="C101:J101" si="14">C7+C8</f>
        <v>572359</v>
      </c>
      <c r="D101" s="169">
        <f t="shared" si="14"/>
        <v>415720</v>
      </c>
      <c r="E101" s="143">
        <f>D101/B101*100</f>
        <v>139.22117587172309</v>
      </c>
      <c r="F101" s="144">
        <f>D101/C101*100</f>
        <v>72.632735748018291</v>
      </c>
      <c r="G101" s="169" t="s">
        <v>1045</v>
      </c>
      <c r="H101" s="169">
        <f t="shared" si="14"/>
        <v>298604</v>
      </c>
      <c r="I101" s="169">
        <f t="shared" si="14"/>
        <v>572359</v>
      </c>
      <c r="J101" s="169">
        <f t="shared" si="14"/>
        <v>415720</v>
      </c>
      <c r="K101" s="143">
        <f>J101/H101*100</f>
        <v>139.22117587172309</v>
      </c>
      <c r="L101" s="144">
        <f>J101/I101*100</f>
        <v>72.632735748018291</v>
      </c>
      <c r="M101" s="173" t="b">
        <f>B101=H101</f>
        <v>1</v>
      </c>
      <c r="N101" s="173" t="b">
        <f>C101=I101</f>
        <v>1</v>
      </c>
      <c r="O101" s="173" t="b">
        <f>D101=J101</f>
        <v>1</v>
      </c>
    </row>
    <row r="102" spans="1:15" hidden="1">
      <c r="D102" s="140">
        <f>D7+D9</f>
        <v>275415</v>
      </c>
      <c r="G102" s="170"/>
    </row>
    <row r="103" spans="1:15">
      <c r="G103" s="170"/>
    </row>
    <row r="104" spans="1:15">
      <c r="G104" s="170"/>
    </row>
    <row r="105" spans="1:15">
      <c r="G105" s="170"/>
    </row>
    <row r="106" spans="1:15">
      <c r="G106" s="170"/>
    </row>
    <row r="107" spans="1:15">
      <c r="G107" s="170"/>
    </row>
    <row r="108" spans="1:15">
      <c r="G108" s="170"/>
    </row>
    <row r="109" spans="1:15">
      <c r="G109" s="170"/>
    </row>
    <row r="110" spans="1:15">
      <c r="G110" s="170"/>
    </row>
    <row r="111" spans="1:15">
      <c r="G111" s="170"/>
    </row>
    <row r="112" spans="1:15">
      <c r="G112" s="170"/>
    </row>
    <row r="113" spans="7:7">
      <c r="G113" s="170"/>
    </row>
    <row r="114" spans="7:7">
      <c r="G114" s="170"/>
    </row>
    <row r="115" spans="7:7">
      <c r="G115" s="170"/>
    </row>
    <row r="116" spans="7:7">
      <c r="G116" s="170"/>
    </row>
    <row r="117" spans="7:7">
      <c r="G117" s="170"/>
    </row>
    <row r="118" spans="7:7">
      <c r="G118" s="170"/>
    </row>
    <row r="119" spans="7:7">
      <c r="G119" s="170"/>
    </row>
    <row r="120" spans="7:7">
      <c r="G120" s="170"/>
    </row>
  </sheetData>
  <protectedRanges>
    <protectedRange password="CC35" sqref="E31:E51" name="区域1"/>
  </protectedRanges>
  <mergeCells count="10">
    <mergeCell ref="A2:L2"/>
    <mergeCell ref="A4:F4"/>
    <mergeCell ref="G4:L4"/>
    <mergeCell ref="D5:F5"/>
    <mergeCell ref="J5:L5"/>
    <mergeCell ref="A5:A6"/>
    <mergeCell ref="B5:B6"/>
    <mergeCell ref="C5:C6"/>
    <mergeCell ref="H5:H6"/>
    <mergeCell ref="I5:I6"/>
  </mergeCells>
  <phoneticPr fontId="29" type="noConversion"/>
  <printOptions horizontalCentered="1"/>
  <pageMargins left="0.47222222222222199" right="0.47222222222222199" top="0.59027777777777801" bottom="0.47222222222222199" header="0.31458333333333299" footer="0.31458333333333299"/>
  <pageSetup paperSize="9" scale="63" fitToHeight="0" orientation="landscape"/>
  <ignoredErrors>
    <ignoredError sqref="K83:L83" evalError="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4"/>
  <sheetViews>
    <sheetView showGridLines="0" showZeros="0" workbookViewId="0">
      <pane ySplit="5" topLeftCell="A203" activePane="bottomLeft" state="frozen"/>
      <selection pane="bottomLeft" activeCell="D139" sqref="D139"/>
    </sheetView>
  </sheetViews>
  <sheetFormatPr defaultColWidth="9" defaultRowHeight="13.5"/>
  <cols>
    <col min="1" max="1" width="9.375" style="2"/>
    <col min="2" max="2" width="45.25" style="2" customWidth="1"/>
    <col min="3" max="9" width="14" style="52" customWidth="1"/>
    <col min="10" max="16384" width="9" style="2"/>
  </cols>
  <sheetData>
    <row r="1" spans="1:10" ht="14.25">
      <c r="A1" s="4" t="s">
        <v>1156</v>
      </c>
    </row>
    <row r="2" spans="1:10" s="1" customFormat="1" ht="22.5">
      <c r="A2" s="211" t="s">
        <v>1157</v>
      </c>
      <c r="B2" s="211"/>
      <c r="C2" s="212"/>
      <c r="D2" s="212"/>
      <c r="E2" s="212"/>
      <c r="F2" s="212"/>
      <c r="G2" s="212"/>
      <c r="H2" s="212"/>
      <c r="I2" s="212"/>
    </row>
    <row r="3" spans="1:10" ht="18" customHeight="1">
      <c r="I3" s="53" t="s">
        <v>25</v>
      </c>
    </row>
    <row r="4" spans="1:10" s="3" customFormat="1" ht="31.5" customHeight="1">
      <c r="A4" s="231" t="s">
        <v>26</v>
      </c>
      <c r="B4" s="231"/>
      <c r="C4" s="223" t="s">
        <v>1158</v>
      </c>
      <c r="D4" s="223" t="s">
        <v>1159</v>
      </c>
      <c r="E4" s="223" t="s">
        <v>1160</v>
      </c>
      <c r="F4" s="223" t="s">
        <v>1161</v>
      </c>
      <c r="G4" s="223" t="s">
        <v>1162</v>
      </c>
      <c r="H4" s="223" t="s">
        <v>1163</v>
      </c>
      <c r="I4" s="223" t="s">
        <v>1164</v>
      </c>
      <c r="J4" s="230" t="s">
        <v>1165</v>
      </c>
    </row>
    <row r="5" spans="1:10" s="3" customFormat="1" ht="27" customHeight="1">
      <c r="A5" s="6" t="s">
        <v>30</v>
      </c>
      <c r="B5" s="6" t="s">
        <v>31</v>
      </c>
      <c r="C5" s="223"/>
      <c r="D5" s="223"/>
      <c r="E5" s="234"/>
      <c r="F5" s="223"/>
      <c r="G5" s="223"/>
      <c r="H5" s="223"/>
      <c r="I5" s="223"/>
      <c r="J5" s="230"/>
    </row>
    <row r="6" spans="1:10" ht="20.100000000000001" customHeight="1">
      <c r="A6" s="73">
        <v>201</v>
      </c>
      <c r="B6" s="10" t="s">
        <v>64</v>
      </c>
      <c r="C6" s="132">
        <f>SUM(D6:I6)</f>
        <v>39682</v>
      </c>
      <c r="D6" s="132">
        <f>SUM(D7:D32)</f>
        <v>36099</v>
      </c>
      <c r="E6" s="132">
        <f t="shared" ref="E6:I6" si="0">SUM(E7:E32)</f>
        <v>0</v>
      </c>
      <c r="F6" s="132">
        <f t="shared" si="0"/>
        <v>3583</v>
      </c>
      <c r="G6" s="132">
        <f t="shared" si="0"/>
        <v>0</v>
      </c>
      <c r="H6" s="132">
        <f t="shared" si="0"/>
        <v>0</v>
      </c>
      <c r="I6" s="132">
        <f t="shared" si="0"/>
        <v>0</v>
      </c>
      <c r="J6" s="15" t="b">
        <f>VLOOKUP(A6,表二!$A:$E,5,FALSE)=C6</f>
        <v>1</v>
      </c>
    </row>
    <row r="7" spans="1:10" ht="20.100000000000001" customHeight="1">
      <c r="A7" s="133">
        <v>20101</v>
      </c>
      <c r="B7" s="133" t="s">
        <v>65</v>
      </c>
      <c r="C7" s="132">
        <f t="shared" ref="C7:C70" si="1">SUM(D7:I7)</f>
        <v>1481</v>
      </c>
      <c r="D7" s="57">
        <v>1389</v>
      </c>
      <c r="E7" s="57"/>
      <c r="F7" s="57">
        <v>92</v>
      </c>
      <c r="G7" s="7"/>
      <c r="H7" s="7"/>
      <c r="I7" s="7"/>
      <c r="J7" s="15" t="b">
        <f>VLOOKUP(A7,表二!$A:$E,5,FALSE)=C7</f>
        <v>1</v>
      </c>
    </row>
    <row r="8" spans="1:10" ht="20.100000000000001" customHeight="1">
      <c r="A8" s="133">
        <v>20102</v>
      </c>
      <c r="B8" s="133" t="s">
        <v>77</v>
      </c>
      <c r="C8" s="132">
        <f t="shared" si="1"/>
        <v>679</v>
      </c>
      <c r="D8" s="57">
        <v>657</v>
      </c>
      <c r="E8" s="57"/>
      <c r="F8" s="57">
        <v>22</v>
      </c>
      <c r="G8" s="7"/>
      <c r="H8" s="7"/>
      <c r="I8" s="7"/>
      <c r="J8" s="15" t="b">
        <f>VLOOKUP(A8,表二!$A:$E,5,FALSE)=C8</f>
        <v>1</v>
      </c>
    </row>
    <row r="9" spans="1:10" ht="20.100000000000001" customHeight="1">
      <c r="A9" s="133">
        <v>20103</v>
      </c>
      <c r="B9" s="133" t="s">
        <v>82</v>
      </c>
      <c r="C9" s="132">
        <f t="shared" si="1"/>
        <v>20750</v>
      </c>
      <c r="D9" s="57">
        <v>20076</v>
      </c>
      <c r="E9" s="57"/>
      <c r="F9" s="57">
        <v>674</v>
      </c>
      <c r="G9" s="7"/>
      <c r="H9" s="7"/>
      <c r="I9" s="7"/>
      <c r="J9" s="15" t="b">
        <f>VLOOKUP(A9,表二!$A:$E,5,FALSE)=C9</f>
        <v>1</v>
      </c>
    </row>
    <row r="10" spans="1:10" ht="20.100000000000001" customHeight="1">
      <c r="A10" s="133">
        <v>20104</v>
      </c>
      <c r="B10" s="133" t="s">
        <v>89</v>
      </c>
      <c r="C10" s="132">
        <f t="shared" si="1"/>
        <v>860</v>
      </c>
      <c r="D10" s="57">
        <v>655</v>
      </c>
      <c r="E10" s="57"/>
      <c r="F10" s="57">
        <v>205</v>
      </c>
      <c r="G10" s="7"/>
      <c r="H10" s="7"/>
      <c r="I10" s="7"/>
      <c r="J10" s="15" t="b">
        <f>VLOOKUP(A10,表二!$A:$E,5,FALSE)=C10</f>
        <v>1</v>
      </c>
    </row>
    <row r="11" spans="1:10" ht="20.100000000000001" customHeight="1">
      <c r="A11" s="133">
        <v>20105</v>
      </c>
      <c r="B11" s="134" t="s">
        <v>96</v>
      </c>
      <c r="C11" s="132">
        <f t="shared" si="1"/>
        <v>641</v>
      </c>
      <c r="D11" s="57">
        <v>594</v>
      </c>
      <c r="E11" s="57"/>
      <c r="F11" s="57">
        <v>47</v>
      </c>
      <c r="G11" s="7"/>
      <c r="H11" s="7"/>
      <c r="I11" s="7"/>
      <c r="J11" s="15" t="b">
        <f>VLOOKUP(A11,表二!$A:$E,5,FALSE)=C11</f>
        <v>1</v>
      </c>
    </row>
    <row r="12" spans="1:10" ht="20.100000000000001" customHeight="1">
      <c r="A12" s="133">
        <v>20106</v>
      </c>
      <c r="B12" s="133" t="s">
        <v>103</v>
      </c>
      <c r="C12" s="132">
        <f t="shared" si="1"/>
        <v>1550</v>
      </c>
      <c r="D12" s="57">
        <v>1447</v>
      </c>
      <c r="E12" s="57"/>
      <c r="F12" s="57">
        <v>103</v>
      </c>
      <c r="G12" s="7"/>
      <c r="H12" s="7"/>
      <c r="I12" s="7"/>
      <c r="J12" s="15" t="b">
        <f>VLOOKUP(A12,表二!$A:$E,5,FALSE)=C12</f>
        <v>1</v>
      </c>
    </row>
    <row r="13" spans="1:10" ht="20.100000000000001" customHeight="1">
      <c r="A13" s="133">
        <v>20107</v>
      </c>
      <c r="B13" s="133" t="s">
        <v>110</v>
      </c>
      <c r="C13" s="132">
        <f t="shared" si="1"/>
        <v>444</v>
      </c>
      <c r="D13" s="57">
        <v>444</v>
      </c>
      <c r="E13" s="57"/>
      <c r="F13" s="57">
        <v>0</v>
      </c>
      <c r="G13" s="7"/>
      <c r="H13" s="7"/>
      <c r="I13" s="7"/>
      <c r="J13" s="15" t="b">
        <f>VLOOKUP(A13,表二!$A:$E,5,FALSE)=C13</f>
        <v>1</v>
      </c>
    </row>
    <row r="14" spans="1:10" ht="20.100000000000001" customHeight="1">
      <c r="A14" s="133">
        <v>20108</v>
      </c>
      <c r="B14" s="134" t="s">
        <v>113</v>
      </c>
      <c r="C14" s="132">
        <f t="shared" si="1"/>
        <v>698</v>
      </c>
      <c r="D14" s="57">
        <v>509</v>
      </c>
      <c r="E14" s="57"/>
      <c r="F14" s="57">
        <v>189</v>
      </c>
      <c r="G14" s="7"/>
      <c r="H14" s="7"/>
      <c r="I14" s="7"/>
      <c r="J14" s="15" t="b">
        <f>VLOOKUP(A14,表二!$A:$E,5,FALSE)=C14</f>
        <v>1</v>
      </c>
    </row>
    <row r="15" spans="1:10" ht="20.100000000000001" customHeight="1">
      <c r="A15" s="133">
        <v>20109</v>
      </c>
      <c r="B15" s="133" t="s">
        <v>117</v>
      </c>
      <c r="C15" s="132">
        <f t="shared" si="1"/>
        <v>0</v>
      </c>
      <c r="D15" s="57">
        <v>0</v>
      </c>
      <c r="E15" s="57"/>
      <c r="F15" s="57">
        <v>0</v>
      </c>
      <c r="G15" s="7"/>
      <c r="H15" s="7"/>
      <c r="I15" s="7"/>
      <c r="J15" s="15" t="b">
        <f>VLOOKUP(A15,表二!$A:$E,5,FALSE)=C15</f>
        <v>1</v>
      </c>
    </row>
    <row r="16" spans="1:10" ht="20.100000000000001" customHeight="1">
      <c r="A16" s="133">
        <v>20111</v>
      </c>
      <c r="B16" s="9" t="s">
        <v>125</v>
      </c>
      <c r="C16" s="132">
        <f t="shared" si="1"/>
        <v>1553</v>
      </c>
      <c r="D16" s="57">
        <v>1363</v>
      </c>
      <c r="E16" s="57"/>
      <c r="F16" s="57">
        <v>190</v>
      </c>
      <c r="G16" s="7"/>
      <c r="H16" s="7"/>
      <c r="I16" s="7"/>
      <c r="J16" s="15" t="b">
        <f>VLOOKUP(A16,表二!$A:$E,5,FALSE)=C16</f>
        <v>1</v>
      </c>
    </row>
    <row r="17" spans="1:10" ht="20.100000000000001" customHeight="1">
      <c r="A17" s="133">
        <v>20113</v>
      </c>
      <c r="B17" s="9" t="s">
        <v>130</v>
      </c>
      <c r="C17" s="132">
        <f t="shared" si="1"/>
        <v>398</v>
      </c>
      <c r="D17" s="57">
        <v>308</v>
      </c>
      <c r="E17" s="57"/>
      <c r="F17" s="57">
        <v>90</v>
      </c>
      <c r="G17" s="7"/>
      <c r="H17" s="7"/>
      <c r="I17" s="7"/>
      <c r="J17" s="15" t="b">
        <f>VLOOKUP(A17,表二!$A:$E,5,FALSE)=C17</f>
        <v>1</v>
      </c>
    </row>
    <row r="18" spans="1:10" ht="20.100000000000001" customHeight="1">
      <c r="A18" s="133">
        <v>20114</v>
      </c>
      <c r="B18" s="134" t="s">
        <v>137</v>
      </c>
      <c r="C18" s="132">
        <f>SUM(D18:I18)</f>
        <v>0</v>
      </c>
      <c r="D18" s="57">
        <v>0</v>
      </c>
      <c r="E18" s="57"/>
      <c r="F18" s="57">
        <v>0</v>
      </c>
      <c r="G18" s="7"/>
      <c r="H18" s="7"/>
      <c r="I18" s="7"/>
      <c r="J18" s="15" t="b">
        <f>VLOOKUP(A18,表二!$A:$E,5,FALSE)=C18</f>
        <v>1</v>
      </c>
    </row>
    <row r="19" spans="1:10" ht="20.100000000000001" customHeight="1">
      <c r="A19" s="133">
        <v>20123</v>
      </c>
      <c r="B19" s="133" t="s">
        <v>145</v>
      </c>
      <c r="C19" s="132">
        <f t="shared" si="1"/>
        <v>216</v>
      </c>
      <c r="D19" s="57">
        <v>130</v>
      </c>
      <c r="E19" s="57"/>
      <c r="F19" s="57">
        <v>86</v>
      </c>
      <c r="G19" s="7"/>
      <c r="H19" s="7"/>
      <c r="I19" s="7"/>
      <c r="J19" s="15" t="b">
        <f>VLOOKUP(A19,表二!$A:$E,5,FALSE)=C19</f>
        <v>1</v>
      </c>
    </row>
    <row r="20" spans="1:10" ht="20.100000000000001" customHeight="1">
      <c r="A20" s="133">
        <v>20125</v>
      </c>
      <c r="B20" s="133" t="s">
        <v>148</v>
      </c>
      <c r="C20" s="132">
        <f>SUM(D20:I20)</f>
        <v>0</v>
      </c>
      <c r="D20" s="57">
        <v>0</v>
      </c>
      <c r="E20" s="57"/>
      <c r="F20" s="57">
        <v>0</v>
      </c>
      <c r="G20" s="7"/>
      <c r="H20" s="7"/>
      <c r="I20" s="7"/>
      <c r="J20" s="15" t="b">
        <f>VLOOKUP(A20,表二!$A:$E,5,FALSE)=C20</f>
        <v>1</v>
      </c>
    </row>
    <row r="21" spans="1:10" ht="20.100000000000001" customHeight="1">
      <c r="A21" s="133">
        <v>20126</v>
      </c>
      <c r="B21" s="134" t="s">
        <v>152</v>
      </c>
      <c r="C21" s="132">
        <f>SUM(D21:I21)</f>
        <v>390</v>
      </c>
      <c r="D21" s="57">
        <v>367</v>
      </c>
      <c r="E21" s="57"/>
      <c r="F21" s="57">
        <v>23</v>
      </c>
      <c r="G21" s="7"/>
      <c r="H21" s="7"/>
      <c r="I21" s="7"/>
      <c r="J21" s="15" t="b">
        <f>VLOOKUP(A21,表二!$A:$E,5,FALSE)=C21</f>
        <v>1</v>
      </c>
    </row>
    <row r="22" spans="1:10" ht="18.75" customHeight="1">
      <c r="A22" s="133">
        <v>20128</v>
      </c>
      <c r="B22" s="134" t="s">
        <v>155</v>
      </c>
      <c r="C22" s="132">
        <f>SUM(D22:I22)</f>
        <v>445</v>
      </c>
      <c r="D22" s="57">
        <v>386</v>
      </c>
      <c r="E22" s="57"/>
      <c r="F22" s="57">
        <v>59</v>
      </c>
      <c r="G22" s="7"/>
      <c r="H22" s="7"/>
      <c r="I22" s="7"/>
      <c r="J22" s="15" t="b">
        <f>VLOOKUP(A22,表二!$A:$E,5,FALSE)=C22</f>
        <v>1</v>
      </c>
    </row>
    <row r="23" spans="1:10" ht="20.100000000000001" customHeight="1">
      <c r="A23" s="133">
        <v>20129</v>
      </c>
      <c r="B23" s="134" t="s">
        <v>157</v>
      </c>
      <c r="C23" s="132">
        <f>SUM(D23:I23)</f>
        <v>440</v>
      </c>
      <c r="D23" s="57">
        <v>330</v>
      </c>
      <c r="E23" s="57"/>
      <c r="F23" s="57">
        <v>110</v>
      </c>
      <c r="G23" s="7"/>
      <c r="H23" s="7"/>
      <c r="I23" s="7"/>
      <c r="J23" s="15" t="b">
        <f>VLOOKUP(A23,表二!$A:$E,5,FALSE)=C23</f>
        <v>1</v>
      </c>
    </row>
    <row r="24" spans="1:10" ht="20.100000000000001" customHeight="1">
      <c r="A24" s="133">
        <v>20131</v>
      </c>
      <c r="B24" s="134" t="s">
        <v>160</v>
      </c>
      <c r="C24" s="132">
        <f t="shared" si="1"/>
        <v>1876</v>
      </c>
      <c r="D24" s="57">
        <v>1780</v>
      </c>
      <c r="E24" s="57"/>
      <c r="F24" s="57">
        <v>96</v>
      </c>
      <c r="G24" s="7"/>
      <c r="H24" s="7"/>
      <c r="I24" s="7"/>
      <c r="J24" s="15" t="b">
        <f>VLOOKUP(A24,表二!$A:$E,5,FALSE)=C24</f>
        <v>1</v>
      </c>
    </row>
    <row r="25" spans="1:10" ht="20.100000000000001" customHeight="1">
      <c r="A25" s="133">
        <v>20132</v>
      </c>
      <c r="B25" s="134" t="s">
        <v>163</v>
      </c>
      <c r="C25" s="132">
        <f t="shared" si="1"/>
        <v>1198</v>
      </c>
      <c r="D25" s="57">
        <v>707</v>
      </c>
      <c r="E25" s="57"/>
      <c r="F25" s="57">
        <v>491</v>
      </c>
      <c r="G25" s="7"/>
      <c r="H25" s="7"/>
      <c r="I25" s="7"/>
      <c r="J25" s="15" t="b">
        <f>VLOOKUP(A25,表二!$A:$E,5,FALSE)=C25</f>
        <v>1</v>
      </c>
    </row>
    <row r="26" spans="1:10" ht="20.100000000000001" customHeight="1">
      <c r="A26" s="133">
        <v>20133</v>
      </c>
      <c r="B26" s="134" t="s">
        <v>166</v>
      </c>
      <c r="C26" s="132">
        <f t="shared" si="1"/>
        <v>428</v>
      </c>
      <c r="D26" s="57">
        <v>357</v>
      </c>
      <c r="E26" s="57"/>
      <c r="F26" s="57">
        <v>71</v>
      </c>
      <c r="G26" s="7"/>
      <c r="H26" s="7"/>
      <c r="I26" s="7"/>
      <c r="J26" s="15" t="b">
        <f>VLOOKUP(A26,表二!$A:$E,5,FALSE)=C26</f>
        <v>1</v>
      </c>
    </row>
    <row r="27" spans="1:10" ht="20.100000000000001" customHeight="1">
      <c r="A27" s="133">
        <v>20134</v>
      </c>
      <c r="B27" s="134" t="s">
        <v>169</v>
      </c>
      <c r="C27" s="132">
        <f t="shared" si="1"/>
        <v>13</v>
      </c>
      <c r="D27" s="57">
        <v>3</v>
      </c>
      <c r="E27" s="57"/>
      <c r="F27" s="57">
        <v>10</v>
      </c>
      <c r="G27" s="7"/>
      <c r="H27" s="7"/>
      <c r="I27" s="7"/>
      <c r="J27" s="15" t="b">
        <f>VLOOKUP(A27,表二!$A:$E,5,FALSE)=C27</f>
        <v>1</v>
      </c>
    </row>
    <row r="28" spans="1:10" ht="20.100000000000001" customHeight="1">
      <c r="A28" s="133">
        <v>20135</v>
      </c>
      <c r="B28" s="134" t="s">
        <v>173</v>
      </c>
      <c r="C28" s="132">
        <f t="shared" si="1"/>
        <v>0</v>
      </c>
      <c r="D28" s="57">
        <v>0</v>
      </c>
      <c r="E28" s="57"/>
      <c r="F28" s="57">
        <v>0</v>
      </c>
      <c r="G28" s="7"/>
      <c r="H28" s="7"/>
      <c r="I28" s="7"/>
      <c r="J28" s="15" t="b">
        <f>VLOOKUP(A28,表二!$A:$E,5,FALSE)=C28</f>
        <v>1</v>
      </c>
    </row>
    <row r="29" spans="1:10" ht="20.100000000000001" customHeight="1">
      <c r="A29" s="133">
        <v>20136</v>
      </c>
      <c r="B29" s="134" t="s">
        <v>175</v>
      </c>
      <c r="C29" s="132">
        <f t="shared" si="1"/>
        <v>149</v>
      </c>
      <c r="D29" s="57">
        <f>-1+1</f>
        <v>0</v>
      </c>
      <c r="E29" s="57"/>
      <c r="F29" s="57">
        <v>149</v>
      </c>
      <c r="G29" s="7"/>
      <c r="H29" s="7"/>
      <c r="I29" s="7"/>
      <c r="J29" s="15" t="b">
        <f>VLOOKUP(A29,表二!$A:$E,5,FALSE)=C29</f>
        <v>1</v>
      </c>
    </row>
    <row r="30" spans="1:10" ht="20.100000000000001" customHeight="1">
      <c r="A30" s="133">
        <v>20137</v>
      </c>
      <c r="B30" s="133" t="s">
        <v>177</v>
      </c>
      <c r="C30" s="132">
        <f t="shared" si="1"/>
        <v>4</v>
      </c>
      <c r="D30" s="57">
        <v>0</v>
      </c>
      <c r="E30" s="57"/>
      <c r="F30" s="57">
        <v>4</v>
      </c>
      <c r="G30" s="7"/>
      <c r="H30" s="7"/>
      <c r="I30" s="7"/>
      <c r="J30" s="15" t="b">
        <f>VLOOKUP(A30,表二!$A:$E,5,FALSE)=C30</f>
        <v>1</v>
      </c>
    </row>
    <row r="31" spans="1:10" ht="20.100000000000001" customHeight="1">
      <c r="A31" s="133">
        <v>20138</v>
      </c>
      <c r="B31" s="133" t="s">
        <v>180</v>
      </c>
      <c r="C31" s="132">
        <f t="shared" si="1"/>
        <v>3130</v>
      </c>
      <c r="D31" s="57">
        <v>2838</v>
      </c>
      <c r="E31" s="57"/>
      <c r="F31" s="57">
        <v>292</v>
      </c>
      <c r="G31" s="7"/>
      <c r="H31" s="7"/>
      <c r="I31" s="7"/>
      <c r="J31" s="15" t="b">
        <f>VLOOKUP(A31,表二!$A:$E,5,FALSE)=C31</f>
        <v>1</v>
      </c>
    </row>
    <row r="32" spans="1:10" ht="20.100000000000001" customHeight="1">
      <c r="A32" s="133">
        <v>20199</v>
      </c>
      <c r="B32" s="133" t="s">
        <v>190</v>
      </c>
      <c r="C32" s="132">
        <f t="shared" si="1"/>
        <v>2339</v>
      </c>
      <c r="D32" s="57">
        <f>1760-1</f>
        <v>1759</v>
      </c>
      <c r="E32" s="57"/>
      <c r="F32" s="57">
        <v>580</v>
      </c>
      <c r="G32" s="7"/>
      <c r="H32" s="7"/>
      <c r="I32" s="7"/>
      <c r="J32" s="15" t="b">
        <f>VLOOKUP(A32,表二!$A:$E,5,FALSE)=C32</f>
        <v>1</v>
      </c>
    </row>
    <row r="33" spans="1:10" ht="20.100000000000001" customHeight="1">
      <c r="A33" s="73">
        <v>202</v>
      </c>
      <c r="B33" s="10" t="s">
        <v>193</v>
      </c>
      <c r="C33" s="132">
        <f t="shared" si="1"/>
        <v>0</v>
      </c>
      <c r="D33" s="132">
        <f t="shared" ref="D33:I33" si="2">SUM(D34:D35)</f>
        <v>0</v>
      </c>
      <c r="E33" s="132">
        <f t="shared" si="2"/>
        <v>0</v>
      </c>
      <c r="F33" s="132">
        <f t="shared" si="2"/>
        <v>0</v>
      </c>
      <c r="G33" s="132">
        <f t="shared" si="2"/>
        <v>0</v>
      </c>
      <c r="H33" s="132">
        <f t="shared" si="2"/>
        <v>0</v>
      </c>
      <c r="I33" s="132">
        <f t="shared" si="2"/>
        <v>0</v>
      </c>
      <c r="J33" s="15" t="b">
        <f>VLOOKUP(A33,表二!$A:$E,5,FALSE)=C33</f>
        <v>1</v>
      </c>
    </row>
    <row r="34" spans="1:10" ht="20.100000000000001" customHeight="1">
      <c r="A34" s="133">
        <v>20205</v>
      </c>
      <c r="B34" s="133" t="s">
        <v>194</v>
      </c>
      <c r="C34" s="132">
        <f t="shared" si="1"/>
        <v>0</v>
      </c>
      <c r="D34" s="7"/>
      <c r="E34" s="131"/>
      <c r="F34" s="7"/>
      <c r="G34" s="7"/>
      <c r="H34" s="7"/>
      <c r="I34" s="7"/>
      <c r="J34" s="15" t="b">
        <f>VLOOKUP(A34,表二!$A:$E,5,FALSE)=C34</f>
        <v>1</v>
      </c>
    </row>
    <row r="35" spans="1:10" ht="20.100000000000001" customHeight="1">
      <c r="A35" s="133">
        <v>20299</v>
      </c>
      <c r="B35" s="133" t="s">
        <v>201</v>
      </c>
      <c r="C35" s="132">
        <f t="shared" si="1"/>
        <v>0</v>
      </c>
      <c r="D35" s="7"/>
      <c r="E35" s="131"/>
      <c r="F35" s="7"/>
      <c r="G35" s="7"/>
      <c r="H35" s="7"/>
      <c r="I35" s="7"/>
      <c r="J35" s="15" t="b">
        <f>VLOOKUP(A35,表二!$A:$E,5,FALSE)=C35</f>
        <v>1</v>
      </c>
    </row>
    <row r="36" spans="1:10" ht="20.100000000000001" customHeight="1">
      <c r="A36" s="73">
        <v>203</v>
      </c>
      <c r="B36" s="10" t="s">
        <v>203</v>
      </c>
      <c r="C36" s="132">
        <f t="shared" si="1"/>
        <v>0</v>
      </c>
      <c r="D36" s="132">
        <f t="shared" ref="D36:I36" si="3">SUM(D37:D38)</f>
        <v>0</v>
      </c>
      <c r="E36" s="132">
        <f t="shared" si="3"/>
        <v>0</v>
      </c>
      <c r="F36" s="132">
        <f t="shared" si="3"/>
        <v>0</v>
      </c>
      <c r="G36" s="132">
        <f t="shared" si="3"/>
        <v>0</v>
      </c>
      <c r="H36" s="132">
        <f t="shared" si="3"/>
        <v>0</v>
      </c>
      <c r="I36" s="132">
        <f t="shared" si="3"/>
        <v>0</v>
      </c>
      <c r="J36" s="15" t="b">
        <f>VLOOKUP(A36,表二!$A:$E,5,FALSE)=C36</f>
        <v>1</v>
      </c>
    </row>
    <row r="37" spans="1:10" ht="20.100000000000001" customHeight="1">
      <c r="A37" s="8">
        <v>20306</v>
      </c>
      <c r="B37" s="134" t="s">
        <v>212</v>
      </c>
      <c r="C37" s="132">
        <f t="shared" si="1"/>
        <v>0</v>
      </c>
      <c r="D37" s="7"/>
      <c r="E37" s="131"/>
      <c r="F37" s="7"/>
      <c r="G37" s="7"/>
      <c r="H37" s="7"/>
      <c r="I37" s="7"/>
      <c r="J37" s="15" t="b">
        <f>VLOOKUP(A37,表二!$A:$E,5,FALSE)=C37</f>
        <v>1</v>
      </c>
    </row>
    <row r="38" spans="1:10" ht="20.100000000000001" customHeight="1">
      <c r="A38" s="8">
        <v>20399</v>
      </c>
      <c r="B38" s="134" t="s">
        <v>220</v>
      </c>
      <c r="C38" s="132">
        <f t="shared" si="1"/>
        <v>0</v>
      </c>
      <c r="D38" s="7"/>
      <c r="E38" s="131"/>
      <c r="F38" s="7"/>
      <c r="G38" s="7"/>
      <c r="H38" s="7"/>
      <c r="I38" s="7"/>
      <c r="J38" s="15" t="b">
        <f>VLOOKUP(A38,表二!$A:$E,5,FALSE)=C38</f>
        <v>1</v>
      </c>
    </row>
    <row r="39" spans="1:10" ht="20.100000000000001" customHeight="1">
      <c r="A39" s="135">
        <v>204</v>
      </c>
      <c r="B39" s="10" t="s">
        <v>222</v>
      </c>
      <c r="C39" s="132">
        <f t="shared" si="1"/>
        <v>14400</v>
      </c>
      <c r="D39" s="132">
        <f t="shared" ref="D39:I39" si="4">SUM(D40:D50)</f>
        <v>12799</v>
      </c>
      <c r="E39" s="132">
        <f t="shared" si="4"/>
        <v>0</v>
      </c>
      <c r="F39" s="132">
        <f t="shared" si="4"/>
        <v>1601</v>
      </c>
      <c r="G39" s="132">
        <f t="shared" si="4"/>
        <v>0</v>
      </c>
      <c r="H39" s="132">
        <f t="shared" si="4"/>
        <v>0</v>
      </c>
      <c r="I39" s="132">
        <f t="shared" si="4"/>
        <v>0</v>
      </c>
      <c r="J39" s="15" t="b">
        <f>VLOOKUP(A39,表二!$A:$E,5,FALSE)=C39</f>
        <v>1</v>
      </c>
    </row>
    <row r="40" spans="1:10" ht="20.100000000000001" customHeight="1">
      <c r="A40" s="133">
        <v>20401</v>
      </c>
      <c r="B40" s="133" t="s">
        <v>223</v>
      </c>
      <c r="C40" s="132">
        <f t="shared" si="1"/>
        <v>30</v>
      </c>
      <c r="D40" s="57">
        <v>30</v>
      </c>
      <c r="E40" s="131"/>
      <c r="F40" s="7"/>
      <c r="G40" s="7"/>
      <c r="H40" s="7"/>
      <c r="I40" s="7"/>
      <c r="J40" s="15" t="b">
        <f>VLOOKUP(A40,表二!$A:$E,5,FALSE)=C40</f>
        <v>1</v>
      </c>
    </row>
    <row r="41" spans="1:10" ht="20.100000000000001" customHeight="1">
      <c r="A41" s="133">
        <v>20402</v>
      </c>
      <c r="B41" s="134" t="s">
        <v>226</v>
      </c>
      <c r="C41" s="132">
        <f t="shared" si="1"/>
        <v>13571</v>
      </c>
      <c r="D41" s="57">
        <v>12161</v>
      </c>
      <c r="E41" s="57"/>
      <c r="F41" s="57">
        <v>1410</v>
      </c>
      <c r="G41" s="7"/>
      <c r="H41" s="57"/>
      <c r="I41" s="57"/>
      <c r="J41" s="15" t="b">
        <f>VLOOKUP(A41,表二!$A:$E,5,FALSE)=C41</f>
        <v>1</v>
      </c>
    </row>
    <row r="42" spans="1:10" ht="20.100000000000001" customHeight="1">
      <c r="A42" s="133">
        <v>20403</v>
      </c>
      <c r="B42" s="133" t="s">
        <v>232</v>
      </c>
      <c r="C42" s="132">
        <f t="shared" si="1"/>
        <v>0</v>
      </c>
      <c r="D42" s="57">
        <v>0</v>
      </c>
      <c r="E42" s="57"/>
      <c r="F42" s="57"/>
      <c r="G42" s="7"/>
      <c r="H42" s="57"/>
      <c r="I42" s="57"/>
      <c r="J42" s="15" t="b">
        <f>VLOOKUP(A42,表二!$A:$E,5,FALSE)=C42</f>
        <v>1</v>
      </c>
    </row>
    <row r="43" spans="1:10" ht="20.100000000000001" customHeight="1">
      <c r="A43" s="133">
        <v>20404</v>
      </c>
      <c r="B43" s="133" t="s">
        <v>235</v>
      </c>
      <c r="C43" s="132">
        <f t="shared" si="1"/>
        <v>0</v>
      </c>
      <c r="D43" s="57">
        <v>0</v>
      </c>
      <c r="E43" s="57"/>
      <c r="F43" s="57"/>
      <c r="G43" s="7"/>
      <c r="H43" s="57"/>
      <c r="I43" s="57"/>
      <c r="J43" s="15" t="b">
        <f>VLOOKUP(A43,表二!$A:$E,5,FALSE)=C43</f>
        <v>1</v>
      </c>
    </row>
    <row r="44" spans="1:10" ht="20.100000000000001" customHeight="1">
      <c r="A44" s="133">
        <v>20405</v>
      </c>
      <c r="B44" s="9" t="s">
        <v>239</v>
      </c>
      <c r="C44" s="132">
        <f t="shared" si="1"/>
        <v>0</v>
      </c>
      <c r="D44" s="57">
        <v>0</v>
      </c>
      <c r="E44" s="57"/>
      <c r="F44" s="57"/>
      <c r="G44" s="7"/>
      <c r="H44" s="57"/>
      <c r="I44" s="57"/>
      <c r="J44" s="15" t="b">
        <f>VLOOKUP(A44,表二!$A:$E,5,FALSE)=C44</f>
        <v>1</v>
      </c>
    </row>
    <row r="45" spans="1:10" ht="20.100000000000001" customHeight="1">
      <c r="A45" s="133">
        <v>20406</v>
      </c>
      <c r="B45" s="133" t="s">
        <v>244</v>
      </c>
      <c r="C45" s="132">
        <f t="shared" si="1"/>
        <v>782</v>
      </c>
      <c r="D45" s="57">
        <v>608</v>
      </c>
      <c r="E45" s="57"/>
      <c r="F45" s="57">
        <v>174</v>
      </c>
      <c r="G45" s="7"/>
      <c r="H45" s="57"/>
      <c r="I45" s="57"/>
      <c r="J45" s="15" t="b">
        <f>VLOOKUP(A45,表二!$A:$E,5,FALSE)=C45</f>
        <v>1</v>
      </c>
    </row>
    <row r="46" spans="1:10" ht="20.100000000000001" customHeight="1">
      <c r="A46" s="133">
        <v>20407</v>
      </c>
      <c r="B46" s="133" t="s">
        <v>253</v>
      </c>
      <c r="C46" s="132">
        <f t="shared" si="1"/>
        <v>0</v>
      </c>
      <c r="D46" s="57">
        <v>0</v>
      </c>
      <c r="E46" s="57"/>
      <c r="F46" s="57"/>
      <c r="G46" s="7"/>
      <c r="H46" s="57"/>
      <c r="I46" s="57"/>
      <c r="J46" s="15" t="b">
        <f>VLOOKUP(A46,表二!$A:$E,5,FALSE)=C46</f>
        <v>1</v>
      </c>
    </row>
    <row r="47" spans="1:10" ht="20.100000000000001" customHeight="1">
      <c r="A47" s="133">
        <v>20408</v>
      </c>
      <c r="B47" s="134" t="s">
        <v>258</v>
      </c>
      <c r="C47" s="132">
        <f t="shared" si="1"/>
        <v>0</v>
      </c>
      <c r="D47" s="57">
        <v>0</v>
      </c>
      <c r="E47" s="57"/>
      <c r="F47" s="57"/>
      <c r="G47" s="7"/>
      <c r="H47" s="57"/>
      <c r="I47" s="57"/>
      <c r="J47" s="15" t="b">
        <f>VLOOKUP(A47,表二!$A:$E,5,FALSE)=C47</f>
        <v>1</v>
      </c>
    </row>
    <row r="48" spans="1:10" ht="20.100000000000001" customHeight="1">
      <c r="A48" s="133">
        <v>20409</v>
      </c>
      <c r="B48" s="9" t="s">
        <v>263</v>
      </c>
      <c r="C48" s="132">
        <f t="shared" si="1"/>
        <v>0</v>
      </c>
      <c r="D48" s="57">
        <v>0</v>
      </c>
      <c r="E48" s="57"/>
      <c r="F48" s="57"/>
      <c r="G48" s="7"/>
      <c r="H48" s="57"/>
      <c r="I48" s="57"/>
      <c r="J48" s="15" t="b">
        <f>VLOOKUP(A48,表二!$A:$E,5,FALSE)=C48</f>
        <v>1</v>
      </c>
    </row>
    <row r="49" spans="1:10" ht="20.100000000000001" customHeight="1">
      <c r="A49" s="133">
        <v>20410</v>
      </c>
      <c r="B49" s="133" t="s">
        <v>267</v>
      </c>
      <c r="C49" s="132">
        <f t="shared" si="1"/>
        <v>0</v>
      </c>
      <c r="D49" s="57">
        <v>0</v>
      </c>
      <c r="E49" s="57"/>
      <c r="F49" s="57"/>
      <c r="G49" s="7"/>
      <c r="H49" s="57"/>
      <c r="I49" s="57"/>
      <c r="J49" s="15" t="b">
        <f>VLOOKUP(A49,表二!$A:$E,5,FALSE)=C49</f>
        <v>1</v>
      </c>
    </row>
    <row r="50" spans="1:10" ht="20.100000000000001" customHeight="1">
      <c r="A50" s="133">
        <v>20499</v>
      </c>
      <c r="B50" s="133" t="s">
        <v>270</v>
      </c>
      <c r="C50" s="132">
        <f t="shared" si="1"/>
        <v>17</v>
      </c>
      <c r="D50" s="57">
        <v>0</v>
      </c>
      <c r="E50" s="57"/>
      <c r="F50" s="57">
        <v>17</v>
      </c>
      <c r="G50" s="7"/>
      <c r="H50" s="57"/>
      <c r="I50" s="57"/>
      <c r="J50" s="15" t="b">
        <f>VLOOKUP(A50,表二!$A:$E,5,FALSE)=C50</f>
        <v>1</v>
      </c>
    </row>
    <row r="51" spans="1:10" ht="19.5" customHeight="1">
      <c r="A51" s="135">
        <v>205</v>
      </c>
      <c r="B51" s="10" t="s">
        <v>273</v>
      </c>
      <c r="C51" s="132">
        <f t="shared" si="1"/>
        <v>107796</v>
      </c>
      <c r="D51" s="55">
        <f t="shared" ref="D51:I51" si="5">SUM(D52:D61)</f>
        <v>92962</v>
      </c>
      <c r="E51" s="55">
        <f t="shared" si="5"/>
        <v>0</v>
      </c>
      <c r="F51" s="55">
        <f t="shared" si="5"/>
        <v>14834</v>
      </c>
      <c r="G51" s="55">
        <f t="shared" si="5"/>
        <v>0</v>
      </c>
      <c r="H51" s="55">
        <f t="shared" si="5"/>
        <v>0</v>
      </c>
      <c r="I51" s="55">
        <f t="shared" si="5"/>
        <v>0</v>
      </c>
      <c r="J51" s="15" t="b">
        <f>VLOOKUP(A51,表二!$A:$E,5,FALSE)=C51</f>
        <v>1</v>
      </c>
    </row>
    <row r="52" spans="1:10" ht="20.100000000000001" customHeight="1">
      <c r="A52" s="133">
        <v>20501</v>
      </c>
      <c r="B52" s="134" t="s">
        <v>274</v>
      </c>
      <c r="C52" s="132">
        <f t="shared" si="1"/>
        <v>4015</v>
      </c>
      <c r="D52" s="57">
        <v>1721</v>
      </c>
      <c r="E52" s="57"/>
      <c r="F52" s="57">
        <v>2294</v>
      </c>
      <c r="G52" s="57"/>
      <c r="H52" s="57"/>
      <c r="I52" s="57"/>
      <c r="J52" s="15" t="b">
        <f>VLOOKUP(A52,表二!$A:$E,5,FALSE)=C52</f>
        <v>1</v>
      </c>
    </row>
    <row r="53" spans="1:10" ht="20.100000000000001" customHeight="1">
      <c r="A53" s="133">
        <v>20502</v>
      </c>
      <c r="B53" s="133" t="s">
        <v>276</v>
      </c>
      <c r="C53" s="132">
        <f t="shared" si="1"/>
        <v>96152</v>
      </c>
      <c r="D53" s="136">
        <f>90783-3503-585-484</f>
        <v>86211</v>
      </c>
      <c r="E53" s="57"/>
      <c r="F53" s="57">
        <v>9941</v>
      </c>
      <c r="G53" s="57"/>
      <c r="H53" s="57"/>
      <c r="I53" s="57"/>
      <c r="J53" s="15" t="b">
        <f>VLOOKUP(A53,表二!$A:$E,5,FALSE)=C53</f>
        <v>1</v>
      </c>
    </row>
    <row r="54" spans="1:10" ht="20.100000000000001" customHeight="1">
      <c r="A54" s="133">
        <v>20503</v>
      </c>
      <c r="B54" s="133" t="s">
        <v>283</v>
      </c>
      <c r="C54" s="132">
        <f t="shared" si="1"/>
        <v>5656</v>
      </c>
      <c r="D54" s="57">
        <v>3584</v>
      </c>
      <c r="E54" s="57"/>
      <c r="F54" s="57">
        <v>2072</v>
      </c>
      <c r="G54" s="57"/>
      <c r="H54" s="57"/>
      <c r="I54" s="57"/>
      <c r="J54" s="15" t="b">
        <f>VLOOKUP(A54,表二!$A:$E,5,FALSE)=C54</f>
        <v>1</v>
      </c>
    </row>
    <row r="55" spans="1:10" ht="20.100000000000001" customHeight="1">
      <c r="A55" s="133">
        <v>20504</v>
      </c>
      <c r="B55" s="9" t="s">
        <v>289</v>
      </c>
      <c r="C55" s="132">
        <f t="shared" si="1"/>
        <v>0</v>
      </c>
      <c r="D55" s="57">
        <v>0</v>
      </c>
      <c r="E55" s="57"/>
      <c r="F55" s="57">
        <v>0</v>
      </c>
      <c r="G55" s="57"/>
      <c r="H55" s="57"/>
      <c r="I55" s="57"/>
      <c r="J55" s="15" t="b">
        <f>VLOOKUP(A55,表二!$A:$E,5,FALSE)=C55</f>
        <v>1</v>
      </c>
    </row>
    <row r="56" spans="1:10" ht="20.100000000000001" customHeight="1">
      <c r="A56" s="133">
        <v>20505</v>
      </c>
      <c r="B56" s="134" t="s">
        <v>295</v>
      </c>
      <c r="C56" s="132">
        <f t="shared" si="1"/>
        <v>1043</v>
      </c>
      <c r="D56" s="57">
        <v>1043</v>
      </c>
      <c r="E56" s="57"/>
      <c r="F56" s="57">
        <v>0</v>
      </c>
      <c r="G56" s="57"/>
      <c r="H56" s="57"/>
      <c r="I56" s="57"/>
      <c r="J56" s="15" t="b">
        <f>VLOOKUP(A56,表二!$A:$E,5,FALSE)=C56</f>
        <v>1</v>
      </c>
    </row>
    <row r="57" spans="1:10" ht="20.100000000000001" customHeight="1">
      <c r="A57" s="133">
        <v>20506</v>
      </c>
      <c r="B57" s="134" t="s">
        <v>299</v>
      </c>
      <c r="C57" s="132">
        <f t="shared" si="1"/>
        <v>0</v>
      </c>
      <c r="D57" s="57">
        <v>0</v>
      </c>
      <c r="E57" s="57"/>
      <c r="F57" s="57">
        <v>0</v>
      </c>
      <c r="G57" s="57"/>
      <c r="H57" s="57"/>
      <c r="I57" s="57"/>
      <c r="J57" s="15" t="b">
        <f>VLOOKUP(A57,表二!$A:$E,5,FALSE)=C57</f>
        <v>1</v>
      </c>
    </row>
    <row r="58" spans="1:10" ht="20.100000000000001" customHeight="1">
      <c r="A58" s="133">
        <v>20507</v>
      </c>
      <c r="B58" s="133" t="s">
        <v>303</v>
      </c>
      <c r="C58" s="132">
        <f t="shared" si="1"/>
        <v>0</v>
      </c>
      <c r="D58" s="57">
        <v>0</v>
      </c>
      <c r="E58" s="57"/>
      <c r="F58" s="57">
        <v>0</v>
      </c>
      <c r="G58" s="57"/>
      <c r="H58" s="57"/>
      <c r="I58" s="57"/>
      <c r="J58" s="15" t="b">
        <f>VLOOKUP(A58,表二!$A:$E,5,FALSE)=C58</f>
        <v>1</v>
      </c>
    </row>
    <row r="59" spans="1:10" ht="20.100000000000001" customHeight="1">
      <c r="A59" s="133">
        <v>20508</v>
      </c>
      <c r="B59" s="134" t="s">
        <v>307</v>
      </c>
      <c r="C59" s="132">
        <f t="shared" si="1"/>
        <v>408</v>
      </c>
      <c r="D59" s="57">
        <v>403</v>
      </c>
      <c r="E59" s="57"/>
      <c r="F59" s="57">
        <v>5</v>
      </c>
      <c r="G59" s="57"/>
      <c r="H59" s="57"/>
      <c r="I59" s="57"/>
      <c r="J59" s="15" t="b">
        <f>VLOOKUP(A59,表二!$A:$E,5,FALSE)=C59</f>
        <v>1</v>
      </c>
    </row>
    <row r="60" spans="1:10" ht="20.100000000000001" customHeight="1">
      <c r="A60" s="133">
        <v>20509</v>
      </c>
      <c r="B60" s="133" t="s">
        <v>313</v>
      </c>
      <c r="C60" s="132">
        <f t="shared" si="1"/>
        <v>486</v>
      </c>
      <c r="D60" s="57">
        <f>-484+484</f>
        <v>0</v>
      </c>
      <c r="E60" s="57"/>
      <c r="F60" s="57">
        <v>486</v>
      </c>
      <c r="G60" s="57"/>
      <c r="H60" s="57"/>
      <c r="I60" s="57"/>
      <c r="J60" s="15" t="b">
        <f>VLOOKUP(A60,表二!$A:$E,5,FALSE)=C60</f>
        <v>1</v>
      </c>
    </row>
    <row r="61" spans="1:10" ht="20.100000000000001" customHeight="1">
      <c r="A61" s="133">
        <v>20599</v>
      </c>
      <c r="B61" s="133" t="s">
        <v>320</v>
      </c>
      <c r="C61" s="132">
        <f t="shared" si="1"/>
        <v>36</v>
      </c>
      <c r="D61" s="57">
        <v>0</v>
      </c>
      <c r="E61" s="57"/>
      <c r="F61" s="57">
        <v>36</v>
      </c>
      <c r="G61" s="57"/>
      <c r="H61" s="57"/>
      <c r="I61" s="57"/>
      <c r="J61" s="15" t="b">
        <f>VLOOKUP(A61,表二!$A:$E,5,FALSE)=C61</f>
        <v>1</v>
      </c>
    </row>
    <row r="62" spans="1:10" ht="20.100000000000001" customHeight="1">
      <c r="A62" s="135">
        <v>206</v>
      </c>
      <c r="B62" s="10" t="s">
        <v>322</v>
      </c>
      <c r="C62" s="132">
        <f t="shared" si="1"/>
        <v>2772</v>
      </c>
      <c r="D62" s="55">
        <f t="shared" ref="D62:I62" si="6">SUM(D63:D72)</f>
        <v>2230</v>
      </c>
      <c r="E62" s="55">
        <f t="shared" si="6"/>
        <v>0</v>
      </c>
      <c r="F62" s="55">
        <f t="shared" si="6"/>
        <v>542</v>
      </c>
      <c r="G62" s="55">
        <f t="shared" si="6"/>
        <v>0</v>
      </c>
      <c r="H62" s="55">
        <f t="shared" si="6"/>
        <v>0</v>
      </c>
      <c r="I62" s="55">
        <f t="shared" si="6"/>
        <v>0</v>
      </c>
      <c r="J62" s="15" t="b">
        <f>VLOOKUP(A62,表二!$A:$E,5,FALSE)=C62</f>
        <v>1</v>
      </c>
    </row>
    <row r="63" spans="1:10" ht="20.100000000000001" customHeight="1">
      <c r="A63" s="133">
        <v>20601</v>
      </c>
      <c r="B63" s="134" t="s">
        <v>323</v>
      </c>
      <c r="C63" s="132">
        <f t="shared" si="1"/>
        <v>2134</v>
      </c>
      <c r="D63" s="57">
        <v>2133</v>
      </c>
      <c r="E63" s="57"/>
      <c r="F63" s="57">
        <v>1</v>
      </c>
      <c r="G63" s="57"/>
      <c r="H63" s="57"/>
      <c r="I63" s="57"/>
      <c r="J63" s="15" t="b">
        <f>VLOOKUP(A63,表二!$A:$E,5,FALSE)=C63</f>
        <v>1</v>
      </c>
    </row>
    <row r="64" spans="1:10" ht="20.100000000000001" customHeight="1">
      <c r="A64" s="133">
        <v>20602</v>
      </c>
      <c r="B64" s="133" t="s">
        <v>325</v>
      </c>
      <c r="C64" s="132">
        <f t="shared" si="1"/>
        <v>0</v>
      </c>
      <c r="D64" s="57">
        <v>0</v>
      </c>
      <c r="E64" s="57"/>
      <c r="F64" s="57">
        <v>0</v>
      </c>
      <c r="G64" s="57"/>
      <c r="H64" s="57"/>
      <c r="I64" s="57"/>
      <c r="J64" s="15" t="b">
        <f>VLOOKUP(A64,表二!$A:$E,5,FALSE)=C64</f>
        <v>1</v>
      </c>
    </row>
    <row r="65" spans="1:10" ht="20.100000000000001" customHeight="1">
      <c r="A65" s="133">
        <v>20603</v>
      </c>
      <c r="B65" s="134" t="s">
        <v>334</v>
      </c>
      <c r="C65" s="132">
        <f t="shared" si="1"/>
        <v>0</v>
      </c>
      <c r="D65" s="57">
        <v>0</v>
      </c>
      <c r="E65" s="57"/>
      <c r="F65" s="57">
        <v>0</v>
      </c>
      <c r="G65" s="57"/>
      <c r="H65" s="57"/>
      <c r="I65" s="57"/>
      <c r="J65" s="15" t="b">
        <f>VLOOKUP(A65,表二!$A:$E,5,FALSE)=C65</f>
        <v>1</v>
      </c>
    </row>
    <row r="66" spans="1:10" ht="20.100000000000001" customHeight="1">
      <c r="A66" s="133">
        <v>20604</v>
      </c>
      <c r="B66" s="134" t="s">
        <v>339</v>
      </c>
      <c r="C66" s="132">
        <f t="shared" si="1"/>
        <v>265</v>
      </c>
      <c r="D66" s="57">
        <v>1</v>
      </c>
      <c r="E66" s="57"/>
      <c r="F66" s="57">
        <v>264</v>
      </c>
      <c r="G66" s="57"/>
      <c r="H66" s="57"/>
      <c r="I66" s="57"/>
      <c r="J66" s="15" t="b">
        <f>VLOOKUP(A66,表二!$A:$E,5,FALSE)=C66</f>
        <v>1</v>
      </c>
    </row>
    <row r="67" spans="1:10" ht="20.100000000000001" customHeight="1">
      <c r="A67" s="133">
        <v>20605</v>
      </c>
      <c r="B67" s="134" t="s">
        <v>343</v>
      </c>
      <c r="C67" s="132">
        <f t="shared" si="1"/>
        <v>0</v>
      </c>
      <c r="D67" s="57">
        <v>0</v>
      </c>
      <c r="E67" s="57"/>
      <c r="F67" s="57">
        <v>0</v>
      </c>
      <c r="G67" s="57"/>
      <c r="H67" s="57"/>
      <c r="I67" s="57"/>
      <c r="J67" s="15" t="b">
        <f>VLOOKUP(A67,表二!$A:$E,5,FALSE)=C67</f>
        <v>1</v>
      </c>
    </row>
    <row r="68" spans="1:10" ht="20.100000000000001" customHeight="1">
      <c r="A68" s="133">
        <v>20606</v>
      </c>
      <c r="B68" s="134" t="s">
        <v>347</v>
      </c>
      <c r="C68" s="132">
        <f t="shared" si="1"/>
        <v>0</v>
      </c>
      <c r="D68" s="57">
        <v>0</v>
      </c>
      <c r="E68" s="57"/>
      <c r="F68" s="57">
        <v>0</v>
      </c>
      <c r="G68" s="57"/>
      <c r="H68" s="57"/>
      <c r="I68" s="57"/>
      <c r="J68" s="15" t="b">
        <f>VLOOKUP(A68,表二!$A:$E,5,FALSE)=C68</f>
        <v>1</v>
      </c>
    </row>
    <row r="69" spans="1:10" ht="20.100000000000001" customHeight="1">
      <c r="A69" s="133">
        <v>20607</v>
      </c>
      <c r="B69" s="133" t="s">
        <v>352</v>
      </c>
      <c r="C69" s="132">
        <f t="shared" si="1"/>
        <v>128</v>
      </c>
      <c r="D69" s="57">
        <v>96</v>
      </c>
      <c r="E69" s="57"/>
      <c r="F69" s="57">
        <v>32</v>
      </c>
      <c r="G69" s="57"/>
      <c r="H69" s="57"/>
      <c r="I69" s="57"/>
      <c r="J69" s="15" t="b">
        <f>VLOOKUP(A69,表二!$A:$E,5,FALSE)=C69</f>
        <v>1</v>
      </c>
    </row>
    <row r="70" spans="1:10" ht="20.100000000000001" customHeight="1">
      <c r="A70" s="133">
        <v>20608</v>
      </c>
      <c r="B70" s="133" t="s">
        <v>358</v>
      </c>
      <c r="C70" s="132">
        <f t="shared" si="1"/>
        <v>0</v>
      </c>
      <c r="D70" s="57">
        <v>0</v>
      </c>
      <c r="E70" s="57"/>
      <c r="F70" s="57">
        <v>0</v>
      </c>
      <c r="G70" s="57"/>
      <c r="H70" s="57"/>
      <c r="I70" s="57"/>
      <c r="J70" s="15" t="b">
        <f>VLOOKUP(A70,表二!$A:$E,5,FALSE)=C70</f>
        <v>1</v>
      </c>
    </row>
    <row r="71" spans="1:10" ht="20.100000000000001" customHeight="1">
      <c r="A71" s="133">
        <v>20609</v>
      </c>
      <c r="B71" s="9" t="s">
        <v>362</v>
      </c>
      <c r="C71" s="132">
        <f t="shared" ref="C71:C134" si="7">SUM(D71:I71)</f>
        <v>245</v>
      </c>
      <c r="D71" s="57">
        <v>0</v>
      </c>
      <c r="E71" s="57"/>
      <c r="F71" s="57">
        <v>245</v>
      </c>
      <c r="G71" s="57"/>
      <c r="H71" s="57"/>
      <c r="I71" s="57"/>
      <c r="J71" s="15" t="b">
        <f>VLOOKUP(A71,表二!$A:$E,5,FALSE)=C71</f>
        <v>1</v>
      </c>
    </row>
    <row r="72" spans="1:10" ht="20.100000000000001" customHeight="1">
      <c r="A72" s="133">
        <v>20699</v>
      </c>
      <c r="B72" s="133" t="s">
        <v>366</v>
      </c>
      <c r="C72" s="132">
        <f t="shared" si="7"/>
        <v>0</v>
      </c>
      <c r="D72" s="57">
        <v>0</v>
      </c>
      <c r="E72" s="57"/>
      <c r="F72" s="57">
        <v>0</v>
      </c>
      <c r="G72" s="57"/>
      <c r="H72" s="57"/>
      <c r="I72" s="57"/>
      <c r="J72" s="15" t="b">
        <f>VLOOKUP(A72,表二!$A:$E,5,FALSE)=C72</f>
        <v>1</v>
      </c>
    </row>
    <row r="73" spans="1:10" ht="20.100000000000001" customHeight="1">
      <c r="A73" s="135">
        <v>207</v>
      </c>
      <c r="B73" s="10" t="s">
        <v>371</v>
      </c>
      <c r="C73" s="132">
        <f t="shared" si="7"/>
        <v>8898</v>
      </c>
      <c r="D73" s="55">
        <f t="shared" ref="D73:I73" si="8">SUM(D74:D79)</f>
        <v>6870</v>
      </c>
      <c r="E73" s="55">
        <f t="shared" si="8"/>
        <v>0</v>
      </c>
      <c r="F73" s="55">
        <f t="shared" si="8"/>
        <v>2028</v>
      </c>
      <c r="G73" s="55">
        <f t="shared" si="8"/>
        <v>0</v>
      </c>
      <c r="H73" s="55">
        <f t="shared" si="8"/>
        <v>0</v>
      </c>
      <c r="I73" s="55">
        <f t="shared" si="8"/>
        <v>0</v>
      </c>
      <c r="J73" s="15" t="b">
        <f>VLOOKUP(A73,表二!$A:$E,5,FALSE)=C73</f>
        <v>1</v>
      </c>
    </row>
    <row r="74" spans="1:10" ht="20.100000000000001" customHeight="1">
      <c r="A74" s="133">
        <v>20701</v>
      </c>
      <c r="B74" s="9" t="s">
        <v>372</v>
      </c>
      <c r="C74" s="132">
        <f t="shared" si="7"/>
        <v>5321</v>
      </c>
      <c r="D74" s="57">
        <v>4856</v>
      </c>
      <c r="E74" s="57"/>
      <c r="F74" s="57">
        <v>465</v>
      </c>
      <c r="G74" s="57"/>
      <c r="H74" s="57"/>
      <c r="I74" s="57"/>
      <c r="J74" s="15" t="b">
        <f>VLOOKUP(A74,表二!$A:$E,5,FALSE)=C74</f>
        <v>1</v>
      </c>
    </row>
    <row r="75" spans="1:10" ht="20.100000000000001" customHeight="1">
      <c r="A75" s="133">
        <v>20702</v>
      </c>
      <c r="B75" s="9" t="s">
        <v>385</v>
      </c>
      <c r="C75" s="132">
        <f t="shared" si="7"/>
        <v>1901</v>
      </c>
      <c r="D75" s="57">
        <v>1180</v>
      </c>
      <c r="E75" s="57"/>
      <c r="F75" s="57">
        <v>721</v>
      </c>
      <c r="G75" s="57"/>
      <c r="H75" s="57"/>
      <c r="I75" s="57"/>
      <c r="J75" s="15" t="b">
        <f>VLOOKUP(A75,表二!$A:$E,5,FALSE)=C75</f>
        <v>1</v>
      </c>
    </row>
    <row r="76" spans="1:10" ht="20.100000000000001" customHeight="1">
      <c r="A76" s="133">
        <v>20703</v>
      </c>
      <c r="B76" s="9" t="s">
        <v>390</v>
      </c>
      <c r="C76" s="132">
        <f t="shared" si="7"/>
        <v>125</v>
      </c>
      <c r="D76" s="57">
        <v>11</v>
      </c>
      <c r="E76" s="57"/>
      <c r="F76" s="57">
        <v>114</v>
      </c>
      <c r="G76" s="57"/>
      <c r="H76" s="57"/>
      <c r="I76" s="57"/>
      <c r="J76" s="15" t="b">
        <f>VLOOKUP(A76,表二!$A:$E,5,FALSE)=C76</f>
        <v>1</v>
      </c>
    </row>
    <row r="77" spans="1:10" ht="20.100000000000001" customHeight="1">
      <c r="A77" s="133">
        <v>20706</v>
      </c>
      <c r="B77" s="9" t="s">
        <v>398</v>
      </c>
      <c r="C77" s="132">
        <f t="shared" si="7"/>
        <v>0</v>
      </c>
      <c r="D77" s="57">
        <v>0</v>
      </c>
      <c r="E77" s="57"/>
      <c r="F77" s="57">
        <v>0</v>
      </c>
      <c r="G77" s="57"/>
      <c r="H77" s="57"/>
      <c r="I77" s="57"/>
      <c r="J77" s="15" t="b">
        <f>VLOOKUP(A77,表二!$A:$E,5,FALSE)=C77</f>
        <v>1</v>
      </c>
    </row>
    <row r="78" spans="1:10" ht="20.100000000000001" customHeight="1">
      <c r="A78" s="133">
        <v>20708</v>
      </c>
      <c r="B78" s="9" t="s">
        <v>404</v>
      </c>
      <c r="C78" s="132">
        <f t="shared" si="7"/>
        <v>921</v>
      </c>
      <c r="D78" s="57">
        <v>823</v>
      </c>
      <c r="E78" s="57"/>
      <c r="F78" s="57">
        <v>98</v>
      </c>
      <c r="G78" s="57"/>
      <c r="H78" s="57"/>
      <c r="I78" s="57"/>
      <c r="J78" s="15" t="b">
        <f>VLOOKUP(A78,表二!$A:$E,5,FALSE)=C78</f>
        <v>1</v>
      </c>
    </row>
    <row r="79" spans="1:10" ht="20.100000000000001" customHeight="1">
      <c r="A79" s="133">
        <v>20799</v>
      </c>
      <c r="B79" s="9" t="s">
        <v>409</v>
      </c>
      <c r="C79" s="132">
        <f t="shared" si="7"/>
        <v>630</v>
      </c>
      <c r="D79" s="57">
        <v>0</v>
      </c>
      <c r="E79" s="57"/>
      <c r="F79" s="57">
        <v>630</v>
      </c>
      <c r="G79" s="57"/>
      <c r="H79" s="57"/>
      <c r="I79" s="57"/>
      <c r="J79" s="15" t="b">
        <f>VLOOKUP(A79,表二!$A:$E,5,FALSE)=C79</f>
        <v>1</v>
      </c>
    </row>
    <row r="80" spans="1:10" ht="20.100000000000001" customHeight="1">
      <c r="A80" s="135">
        <v>208</v>
      </c>
      <c r="B80" s="10" t="s">
        <v>413</v>
      </c>
      <c r="C80" s="132">
        <f t="shared" si="7"/>
        <v>36206</v>
      </c>
      <c r="D80" s="55">
        <f t="shared" ref="D80:I80" si="9">SUM(D81:D101)</f>
        <v>25791</v>
      </c>
      <c r="E80" s="55">
        <f t="shared" si="9"/>
        <v>0</v>
      </c>
      <c r="F80" s="55">
        <f t="shared" si="9"/>
        <v>10415</v>
      </c>
      <c r="G80" s="55">
        <f t="shared" si="9"/>
        <v>0</v>
      </c>
      <c r="H80" s="55">
        <f t="shared" si="9"/>
        <v>0</v>
      </c>
      <c r="I80" s="55">
        <f t="shared" si="9"/>
        <v>0</v>
      </c>
      <c r="J80" s="15" t="b">
        <f>VLOOKUP(A80,表二!$A:$E,5,FALSE)=C80</f>
        <v>1</v>
      </c>
    </row>
    <row r="81" spans="1:10" ht="20.100000000000001" customHeight="1">
      <c r="A81" s="133">
        <v>20801</v>
      </c>
      <c r="B81" s="9" t="s">
        <v>414</v>
      </c>
      <c r="C81" s="132">
        <f t="shared" si="7"/>
        <v>2754</v>
      </c>
      <c r="D81" s="57">
        <v>1604</v>
      </c>
      <c r="E81" s="57"/>
      <c r="F81" s="57">
        <v>1150</v>
      </c>
      <c r="G81" s="57"/>
      <c r="H81" s="57"/>
      <c r="I81" s="57"/>
      <c r="J81" s="15" t="b">
        <f>VLOOKUP(A81,表二!$A:$E,5,FALSE)=C81</f>
        <v>1</v>
      </c>
    </row>
    <row r="82" spans="1:10" ht="20.100000000000001" customHeight="1">
      <c r="A82" s="133">
        <v>20802</v>
      </c>
      <c r="B82" s="9" t="s">
        <v>428</v>
      </c>
      <c r="C82" s="132">
        <f t="shared" si="7"/>
        <v>853</v>
      </c>
      <c r="D82" s="57">
        <v>364</v>
      </c>
      <c r="E82" s="57"/>
      <c r="F82" s="57">
        <v>489</v>
      </c>
      <c r="G82" s="57"/>
      <c r="H82" s="57"/>
      <c r="I82" s="57"/>
      <c r="J82" s="15" t="b">
        <f>VLOOKUP(A82,表二!$A:$E,5,FALSE)=C82</f>
        <v>1</v>
      </c>
    </row>
    <row r="83" spans="1:10" ht="20.100000000000001" customHeight="1">
      <c r="A83" s="133">
        <v>20804</v>
      </c>
      <c r="B83" s="9" t="s">
        <v>433</v>
      </c>
      <c r="C83" s="132">
        <f t="shared" si="7"/>
        <v>0</v>
      </c>
      <c r="D83" s="57">
        <v>0</v>
      </c>
      <c r="E83" s="57"/>
      <c r="F83" s="57">
        <v>0</v>
      </c>
      <c r="G83" s="57"/>
      <c r="H83" s="57"/>
      <c r="I83" s="57"/>
      <c r="J83" s="15" t="b">
        <f>VLOOKUP(A83,表二!$A:$E,5,FALSE)=C83</f>
        <v>1</v>
      </c>
    </row>
    <row r="84" spans="1:10" ht="20.100000000000001" customHeight="1">
      <c r="A84" s="133">
        <v>20805</v>
      </c>
      <c r="B84" s="9" t="s">
        <v>435</v>
      </c>
      <c r="C84" s="132">
        <f t="shared" si="7"/>
        <v>16024</v>
      </c>
      <c r="D84" s="57">
        <f>14212-2</f>
        <v>14210</v>
      </c>
      <c r="E84" s="57"/>
      <c r="F84" s="57">
        <v>1814</v>
      </c>
      <c r="G84" s="57"/>
      <c r="H84" s="57"/>
      <c r="I84" s="57"/>
      <c r="J84" s="15" t="b">
        <f>VLOOKUP(A84,表二!$A:$E,5,FALSE)=C84</f>
        <v>1</v>
      </c>
    </row>
    <row r="85" spans="1:10" ht="20.100000000000001" customHeight="1">
      <c r="A85" s="133">
        <v>20806</v>
      </c>
      <c r="B85" s="9" t="s">
        <v>444</v>
      </c>
      <c r="C85" s="132">
        <f t="shared" si="7"/>
        <v>0</v>
      </c>
      <c r="D85" s="57">
        <v>0</v>
      </c>
      <c r="E85" s="57"/>
      <c r="F85" s="57">
        <v>0</v>
      </c>
      <c r="G85" s="57"/>
      <c r="H85" s="57"/>
      <c r="I85" s="57"/>
      <c r="J85" s="15" t="b">
        <f>VLOOKUP(A85,表二!$A:$E,5,FALSE)=C85</f>
        <v>1</v>
      </c>
    </row>
    <row r="86" spans="1:10" ht="20.100000000000001" customHeight="1">
      <c r="A86" s="133">
        <v>20807</v>
      </c>
      <c r="B86" s="9" t="s">
        <v>448</v>
      </c>
      <c r="C86" s="132">
        <f t="shared" si="7"/>
        <v>2396</v>
      </c>
      <c r="D86" s="57">
        <v>0</v>
      </c>
      <c r="E86" s="57"/>
      <c r="F86" s="57">
        <v>2396</v>
      </c>
      <c r="G86" s="57"/>
      <c r="H86" s="57"/>
      <c r="I86" s="57"/>
      <c r="J86" s="15" t="b">
        <f>VLOOKUP(A86,表二!$A:$E,5,FALSE)=C86</f>
        <v>1</v>
      </c>
    </row>
    <row r="87" spans="1:10" ht="20.100000000000001" customHeight="1">
      <c r="A87" s="133">
        <v>20808</v>
      </c>
      <c r="B87" s="9" t="s">
        <v>458</v>
      </c>
      <c r="C87" s="132">
        <f t="shared" si="7"/>
        <v>4280</v>
      </c>
      <c r="D87" s="57">
        <v>3419</v>
      </c>
      <c r="E87" s="57"/>
      <c r="F87" s="57">
        <v>861</v>
      </c>
      <c r="G87" s="57"/>
      <c r="H87" s="57"/>
      <c r="I87" s="57"/>
      <c r="J87" s="15" t="b">
        <f>VLOOKUP(A87,表二!$A:$E,5,FALSE)=C87</f>
        <v>1</v>
      </c>
    </row>
    <row r="88" spans="1:10" ht="20.100000000000001" customHeight="1">
      <c r="A88" s="133">
        <v>20809</v>
      </c>
      <c r="B88" s="9" t="s">
        <v>467</v>
      </c>
      <c r="C88" s="132">
        <f t="shared" si="7"/>
        <v>723</v>
      </c>
      <c r="D88" s="57">
        <v>536</v>
      </c>
      <c r="E88" s="57"/>
      <c r="F88" s="57">
        <v>187</v>
      </c>
      <c r="G88" s="57"/>
      <c r="H88" s="57"/>
      <c r="I88" s="57"/>
      <c r="J88" s="15" t="b">
        <f>VLOOKUP(A88,表二!$A:$E,5,FALSE)=C88</f>
        <v>1</v>
      </c>
    </row>
    <row r="89" spans="1:10" ht="20.100000000000001" customHeight="1">
      <c r="A89" s="133">
        <v>20810</v>
      </c>
      <c r="B89" s="9" t="s">
        <v>474</v>
      </c>
      <c r="C89" s="132">
        <f t="shared" si="7"/>
        <v>3079</v>
      </c>
      <c r="D89" s="57">
        <v>1116</v>
      </c>
      <c r="E89" s="57"/>
      <c r="F89" s="57">
        <v>1963</v>
      </c>
      <c r="G89" s="57"/>
      <c r="H89" s="57"/>
      <c r="I89" s="57"/>
      <c r="J89" s="15" t="b">
        <f>VLOOKUP(A89,表二!$A:$E,5,FALSE)=C89</f>
        <v>1</v>
      </c>
    </row>
    <row r="90" spans="1:10" ht="20.100000000000001" customHeight="1">
      <c r="A90" s="133">
        <v>20811</v>
      </c>
      <c r="B90" s="9" t="s">
        <v>482</v>
      </c>
      <c r="C90" s="132">
        <f t="shared" si="7"/>
        <v>446</v>
      </c>
      <c r="D90" s="57">
        <v>341</v>
      </c>
      <c r="E90" s="57"/>
      <c r="F90" s="57">
        <v>105</v>
      </c>
      <c r="G90" s="57"/>
      <c r="H90" s="57"/>
      <c r="I90" s="57"/>
      <c r="J90" s="15" t="b">
        <f>VLOOKUP(A90,表二!$A:$E,5,FALSE)=C90</f>
        <v>1</v>
      </c>
    </row>
    <row r="91" spans="1:10" ht="20.100000000000001" customHeight="1">
      <c r="A91" s="133">
        <v>20816</v>
      </c>
      <c r="B91" s="9" t="s">
        <v>488</v>
      </c>
      <c r="C91" s="132">
        <f t="shared" si="7"/>
        <v>0</v>
      </c>
      <c r="D91" s="57">
        <v>0</v>
      </c>
      <c r="E91" s="57"/>
      <c r="F91" s="57">
        <v>0</v>
      </c>
      <c r="G91" s="57"/>
      <c r="H91" s="57"/>
      <c r="I91" s="57"/>
      <c r="J91" s="15" t="b">
        <f>VLOOKUP(A91,表二!$A:$E,5,FALSE)=C91</f>
        <v>1</v>
      </c>
    </row>
    <row r="92" spans="1:10" ht="20.100000000000001" customHeight="1">
      <c r="A92" s="133">
        <v>20819</v>
      </c>
      <c r="B92" s="9" t="s">
        <v>490</v>
      </c>
      <c r="C92" s="132">
        <f t="shared" si="7"/>
        <v>545</v>
      </c>
      <c r="D92" s="57">
        <v>545</v>
      </c>
      <c r="E92" s="57"/>
      <c r="F92" s="57">
        <v>0</v>
      </c>
      <c r="G92" s="57"/>
      <c r="H92" s="57"/>
      <c r="I92" s="57"/>
      <c r="J92" s="15" t="b">
        <f>VLOOKUP(A92,表二!$A:$E,5,FALSE)=C92</f>
        <v>1</v>
      </c>
    </row>
    <row r="93" spans="1:10" ht="20.100000000000001" customHeight="1">
      <c r="A93" s="133">
        <v>20820</v>
      </c>
      <c r="B93" s="9" t="s">
        <v>493</v>
      </c>
      <c r="C93" s="132">
        <f t="shared" si="7"/>
        <v>88</v>
      </c>
      <c r="D93" s="57">
        <v>88</v>
      </c>
      <c r="E93" s="57"/>
      <c r="F93" s="57">
        <v>0</v>
      </c>
      <c r="G93" s="57"/>
      <c r="H93" s="57"/>
      <c r="I93" s="57"/>
      <c r="J93" s="15" t="b">
        <f>VLOOKUP(A93,表二!$A:$E,5,FALSE)=C93</f>
        <v>1</v>
      </c>
    </row>
    <row r="94" spans="1:10" ht="20.100000000000001" customHeight="1">
      <c r="A94" s="133">
        <v>20821</v>
      </c>
      <c r="B94" s="9" t="s">
        <v>496</v>
      </c>
      <c r="C94" s="132">
        <f t="shared" si="7"/>
        <v>250</v>
      </c>
      <c r="D94" s="57">
        <v>250</v>
      </c>
      <c r="E94" s="57"/>
      <c r="F94" s="57">
        <v>0</v>
      </c>
      <c r="G94" s="57"/>
      <c r="H94" s="57"/>
      <c r="I94" s="57"/>
      <c r="J94" s="15" t="b">
        <f>VLOOKUP(A94,表二!$A:$E,5,FALSE)=C94</f>
        <v>1</v>
      </c>
    </row>
    <row r="95" spans="1:10" ht="20.100000000000001" customHeight="1">
      <c r="A95" s="133">
        <v>20824</v>
      </c>
      <c r="B95" s="9" t="s">
        <v>499</v>
      </c>
      <c r="C95" s="132">
        <f t="shared" si="7"/>
        <v>0</v>
      </c>
      <c r="D95" s="57">
        <v>0</v>
      </c>
      <c r="E95" s="57"/>
      <c r="F95" s="57">
        <v>0</v>
      </c>
      <c r="G95" s="57"/>
      <c r="H95" s="57"/>
      <c r="I95" s="57"/>
      <c r="J95" s="15" t="b">
        <f>VLOOKUP(A95,表二!$A:$E,5,FALSE)=C95</f>
        <v>1</v>
      </c>
    </row>
    <row r="96" spans="1:10" ht="20.100000000000001" customHeight="1">
      <c r="A96" s="133">
        <v>20825</v>
      </c>
      <c r="B96" s="9" t="s">
        <v>502</v>
      </c>
      <c r="C96" s="132">
        <f t="shared" si="7"/>
        <v>6</v>
      </c>
      <c r="D96" s="57">
        <v>0</v>
      </c>
      <c r="E96" s="57"/>
      <c r="F96" s="57">
        <v>6</v>
      </c>
      <c r="G96" s="57"/>
      <c r="H96" s="57"/>
      <c r="I96" s="57"/>
      <c r="J96" s="15" t="b">
        <f>VLOOKUP(A96,表二!$A:$E,5,FALSE)=C96</f>
        <v>1</v>
      </c>
    </row>
    <row r="97" spans="1:10" ht="20.100000000000001" customHeight="1">
      <c r="A97" s="133">
        <v>20826</v>
      </c>
      <c r="B97" s="9" t="s">
        <v>505</v>
      </c>
      <c r="C97" s="132">
        <f t="shared" si="7"/>
        <v>3004</v>
      </c>
      <c r="D97" s="57">
        <v>1666</v>
      </c>
      <c r="E97" s="57"/>
      <c r="F97" s="57">
        <v>1338</v>
      </c>
      <c r="G97" s="57"/>
      <c r="H97" s="57"/>
      <c r="I97" s="57"/>
      <c r="J97" s="15" t="b">
        <f>VLOOKUP(A97,表二!$A:$E,5,FALSE)=C97</f>
        <v>1</v>
      </c>
    </row>
    <row r="98" spans="1:10" ht="20.100000000000001" customHeight="1">
      <c r="A98" s="133">
        <v>20827</v>
      </c>
      <c r="B98" s="9" t="s">
        <v>509</v>
      </c>
      <c r="C98" s="132">
        <f t="shared" si="7"/>
        <v>2</v>
      </c>
      <c r="D98" s="57">
        <f>-2+2</f>
        <v>0</v>
      </c>
      <c r="E98" s="57"/>
      <c r="F98" s="57">
        <v>2</v>
      </c>
      <c r="G98" s="57"/>
      <c r="H98" s="57"/>
      <c r="I98" s="57"/>
      <c r="J98" s="15" t="b">
        <f>VLOOKUP(A98,表二!$A:$E,5,FALSE)=C98</f>
        <v>1</v>
      </c>
    </row>
    <row r="99" spans="1:10" ht="20.100000000000001" customHeight="1">
      <c r="A99" s="133">
        <v>20828</v>
      </c>
      <c r="B99" s="8" t="s">
        <v>513</v>
      </c>
      <c r="C99" s="132">
        <f t="shared" si="7"/>
        <v>790</v>
      </c>
      <c r="D99" s="57">
        <v>686</v>
      </c>
      <c r="E99" s="57"/>
      <c r="F99" s="57">
        <v>104</v>
      </c>
      <c r="G99" s="57"/>
      <c r="H99" s="57"/>
      <c r="I99" s="57"/>
      <c r="J99" s="15" t="b">
        <f>VLOOKUP(A99,表二!$A:$E,5,FALSE)=C99</f>
        <v>1</v>
      </c>
    </row>
    <row r="100" spans="1:10" ht="20.100000000000001" customHeight="1">
      <c r="A100" s="133">
        <v>20830</v>
      </c>
      <c r="B100" s="9" t="s">
        <v>517</v>
      </c>
      <c r="C100" s="132">
        <f t="shared" si="7"/>
        <v>0</v>
      </c>
      <c r="D100" s="57">
        <v>0</v>
      </c>
      <c r="E100" s="57"/>
      <c r="F100" s="57">
        <v>0</v>
      </c>
      <c r="G100" s="57"/>
      <c r="H100" s="57"/>
      <c r="I100" s="57"/>
      <c r="J100" s="15" t="b">
        <f>VLOOKUP(A100,表二!$A:$E,5,FALSE)=C100</f>
        <v>1</v>
      </c>
    </row>
    <row r="101" spans="1:10" ht="20.100000000000001" customHeight="1">
      <c r="A101" s="133">
        <v>20899</v>
      </c>
      <c r="B101" s="9" t="s">
        <v>520</v>
      </c>
      <c r="C101" s="132">
        <f t="shared" si="7"/>
        <v>966</v>
      </c>
      <c r="D101" s="57">
        <v>966</v>
      </c>
      <c r="E101" s="57"/>
      <c r="F101" s="57">
        <v>0</v>
      </c>
      <c r="G101" s="57"/>
      <c r="H101" s="57"/>
      <c r="I101" s="57"/>
      <c r="J101" s="15" t="b">
        <f>VLOOKUP(A101,表二!$A:$E,5,FALSE)=C101</f>
        <v>1</v>
      </c>
    </row>
    <row r="102" spans="1:10" ht="20.100000000000001" customHeight="1">
      <c r="A102" s="135">
        <v>210</v>
      </c>
      <c r="B102" s="10" t="s">
        <v>522</v>
      </c>
      <c r="C102" s="132">
        <f t="shared" si="7"/>
        <v>25832</v>
      </c>
      <c r="D102" s="55">
        <f t="shared" ref="D102:I102" si="10">SUM(D103:D115)</f>
        <v>20090</v>
      </c>
      <c r="E102" s="55">
        <f t="shared" si="10"/>
        <v>0</v>
      </c>
      <c r="F102" s="55">
        <f t="shared" si="10"/>
        <v>5742</v>
      </c>
      <c r="G102" s="55">
        <f t="shared" si="10"/>
        <v>0</v>
      </c>
      <c r="H102" s="55">
        <f t="shared" si="10"/>
        <v>0</v>
      </c>
      <c r="I102" s="55">
        <f t="shared" si="10"/>
        <v>0</v>
      </c>
      <c r="J102" s="15" t="b">
        <f>VLOOKUP(A102,表二!$A:$E,5,FALSE)=C102</f>
        <v>1</v>
      </c>
    </row>
    <row r="103" spans="1:10" ht="20.100000000000001" customHeight="1">
      <c r="A103" s="133">
        <v>21001</v>
      </c>
      <c r="B103" s="9" t="s">
        <v>523</v>
      </c>
      <c r="C103" s="132">
        <f t="shared" si="7"/>
        <v>1649</v>
      </c>
      <c r="D103" s="57">
        <v>1604</v>
      </c>
      <c r="E103" s="57"/>
      <c r="F103" s="57">
        <v>45</v>
      </c>
      <c r="G103" s="57"/>
      <c r="H103" s="57"/>
      <c r="I103" s="57"/>
      <c r="J103" s="15" t="b">
        <f>VLOOKUP(A103,表二!$A:$E,5,FALSE)=C103</f>
        <v>1</v>
      </c>
    </row>
    <row r="104" spans="1:10" ht="20.100000000000001" customHeight="1">
      <c r="A104" s="133">
        <v>21002</v>
      </c>
      <c r="B104" s="9" t="s">
        <v>525</v>
      </c>
      <c r="C104" s="132">
        <f t="shared" si="7"/>
        <v>155</v>
      </c>
      <c r="D104" s="57">
        <v>0</v>
      </c>
      <c r="E104" s="57"/>
      <c r="F104" s="57">
        <v>155</v>
      </c>
      <c r="G104" s="57"/>
      <c r="H104" s="57"/>
      <c r="I104" s="57"/>
      <c r="J104" s="15" t="b">
        <f>VLOOKUP(A104,表二!$A:$E,5,FALSE)=C104</f>
        <v>1</v>
      </c>
    </row>
    <row r="105" spans="1:10" ht="20.100000000000001" customHeight="1">
      <c r="A105" s="133">
        <v>21003</v>
      </c>
      <c r="B105" s="9" t="s">
        <v>540</v>
      </c>
      <c r="C105" s="132">
        <f t="shared" si="7"/>
        <v>6896</v>
      </c>
      <c r="D105" s="57">
        <v>6593</v>
      </c>
      <c r="E105" s="57"/>
      <c r="F105" s="57">
        <v>303</v>
      </c>
      <c r="G105" s="57"/>
      <c r="H105" s="57"/>
      <c r="I105" s="57"/>
      <c r="J105" s="15" t="b">
        <f>VLOOKUP(A105,表二!$A:$E,5,FALSE)=C105</f>
        <v>1</v>
      </c>
    </row>
    <row r="106" spans="1:10" ht="20.100000000000001" customHeight="1">
      <c r="A106" s="133">
        <v>21004</v>
      </c>
      <c r="B106" s="9" t="s">
        <v>544</v>
      </c>
      <c r="C106" s="132">
        <f t="shared" si="7"/>
        <v>4120</v>
      </c>
      <c r="D106" s="57">
        <v>1660</v>
      </c>
      <c r="E106" s="57"/>
      <c r="F106" s="57">
        <v>2460</v>
      </c>
      <c r="G106" s="57"/>
      <c r="H106" s="57"/>
      <c r="I106" s="57"/>
      <c r="J106" s="15" t="b">
        <f>VLOOKUP(A106,表二!$A:$E,5,FALSE)=C106</f>
        <v>1</v>
      </c>
    </row>
    <row r="107" spans="1:10" ht="20.100000000000001" customHeight="1">
      <c r="A107" s="133">
        <v>21006</v>
      </c>
      <c r="B107" s="9" t="s">
        <v>556</v>
      </c>
      <c r="C107" s="132">
        <f t="shared" si="7"/>
        <v>20</v>
      </c>
      <c r="D107" s="57">
        <v>20</v>
      </c>
      <c r="E107" s="57"/>
      <c r="F107" s="57">
        <v>0</v>
      </c>
      <c r="G107" s="57"/>
      <c r="H107" s="57"/>
      <c r="I107" s="57"/>
      <c r="J107" s="15" t="b">
        <f>VLOOKUP(A107,表二!$A:$E,5,FALSE)=C107</f>
        <v>1</v>
      </c>
    </row>
    <row r="108" spans="1:10" ht="20.100000000000001" customHeight="1">
      <c r="A108" s="133">
        <v>21007</v>
      </c>
      <c r="B108" s="9" t="s">
        <v>559</v>
      </c>
      <c r="C108" s="132">
        <f t="shared" si="7"/>
        <v>381</v>
      </c>
      <c r="D108" s="57">
        <v>118</v>
      </c>
      <c r="E108" s="57"/>
      <c r="F108" s="57">
        <v>263</v>
      </c>
      <c r="G108" s="57"/>
      <c r="H108" s="57"/>
      <c r="I108" s="57"/>
      <c r="J108" s="15" t="b">
        <f>VLOOKUP(A108,表二!$A:$E,5,FALSE)=C108</f>
        <v>1</v>
      </c>
    </row>
    <row r="109" spans="1:10" ht="20.100000000000001" customHeight="1">
      <c r="A109" s="133">
        <v>21011</v>
      </c>
      <c r="B109" s="9" t="s">
        <v>563</v>
      </c>
      <c r="C109" s="132">
        <f t="shared" si="7"/>
        <v>8573</v>
      </c>
      <c r="D109" s="57">
        <v>8567</v>
      </c>
      <c r="E109" s="57"/>
      <c r="F109" s="57">
        <v>6</v>
      </c>
      <c r="G109" s="57"/>
      <c r="H109" s="57"/>
      <c r="I109" s="57"/>
      <c r="J109" s="15" t="b">
        <f>VLOOKUP(A109,表二!$A:$E,5,FALSE)=C109</f>
        <v>1</v>
      </c>
    </row>
    <row r="110" spans="1:10" ht="20.100000000000001" customHeight="1">
      <c r="A110" s="133">
        <v>21012</v>
      </c>
      <c r="B110" s="9" t="s">
        <v>568</v>
      </c>
      <c r="C110" s="132">
        <f t="shared" si="7"/>
        <v>1307</v>
      </c>
      <c r="D110" s="57">
        <v>699</v>
      </c>
      <c r="E110" s="57"/>
      <c r="F110" s="57">
        <v>608</v>
      </c>
      <c r="G110" s="57"/>
      <c r="H110" s="57"/>
      <c r="I110" s="57"/>
      <c r="J110" s="15" t="b">
        <f>VLOOKUP(A110,表二!$A:$E,5,FALSE)=C110</f>
        <v>1</v>
      </c>
    </row>
    <row r="111" spans="1:10" ht="20.100000000000001" customHeight="1">
      <c r="A111" s="133">
        <v>21013</v>
      </c>
      <c r="B111" s="9" t="s">
        <v>572</v>
      </c>
      <c r="C111" s="132">
        <f t="shared" si="7"/>
        <v>1669</v>
      </c>
      <c r="D111" s="57">
        <v>83</v>
      </c>
      <c r="E111" s="57"/>
      <c r="F111" s="57">
        <v>1586</v>
      </c>
      <c r="G111" s="57"/>
      <c r="H111" s="57"/>
      <c r="I111" s="57"/>
      <c r="J111" s="15" t="b">
        <f>VLOOKUP(A111,表二!$A:$E,5,FALSE)=C111</f>
        <v>1</v>
      </c>
    </row>
    <row r="112" spans="1:10" ht="20.100000000000001" customHeight="1">
      <c r="A112" s="133">
        <v>21014</v>
      </c>
      <c r="B112" s="9" t="s">
        <v>576</v>
      </c>
      <c r="C112" s="132">
        <f t="shared" si="7"/>
        <v>40</v>
      </c>
      <c r="D112" s="57">
        <v>0</v>
      </c>
      <c r="E112" s="57"/>
      <c r="F112" s="57">
        <v>40</v>
      </c>
      <c r="G112" s="57"/>
      <c r="H112" s="57"/>
      <c r="I112" s="57"/>
      <c r="J112" s="15" t="b">
        <f>VLOOKUP(A112,表二!$A:$E,5,FALSE)=C112</f>
        <v>1</v>
      </c>
    </row>
    <row r="113" spans="1:10" ht="20.100000000000001" customHeight="1">
      <c r="A113" s="133">
        <v>21015</v>
      </c>
      <c r="B113" s="9" t="s">
        <v>579</v>
      </c>
      <c r="C113" s="132">
        <f t="shared" si="7"/>
        <v>57</v>
      </c>
      <c r="D113" s="57">
        <v>0</v>
      </c>
      <c r="E113" s="57"/>
      <c r="F113" s="57">
        <v>57</v>
      </c>
      <c r="G113" s="57"/>
      <c r="H113" s="57"/>
      <c r="I113" s="57"/>
      <c r="J113" s="15" t="b">
        <f>VLOOKUP(A113,表二!$A:$E,5,FALSE)=C113</f>
        <v>1</v>
      </c>
    </row>
    <row r="114" spans="1:10" ht="20.100000000000001" customHeight="1">
      <c r="A114" s="133">
        <v>21016</v>
      </c>
      <c r="B114" s="9" t="s">
        <v>583</v>
      </c>
      <c r="C114" s="132">
        <f t="shared" si="7"/>
        <v>59</v>
      </c>
      <c r="D114" s="57">
        <v>0</v>
      </c>
      <c r="E114" s="57"/>
      <c r="F114" s="57">
        <v>59</v>
      </c>
      <c r="G114" s="57"/>
      <c r="H114" s="57"/>
      <c r="I114" s="57"/>
      <c r="J114" s="15" t="b">
        <f>VLOOKUP(A114,表二!$A:$E,5,FALSE)=C114</f>
        <v>1</v>
      </c>
    </row>
    <row r="115" spans="1:10" ht="20.100000000000001" customHeight="1">
      <c r="A115" s="133">
        <v>21099</v>
      </c>
      <c r="B115" s="9" t="s">
        <v>585</v>
      </c>
      <c r="C115" s="132">
        <f t="shared" si="7"/>
        <v>906</v>
      </c>
      <c r="D115" s="57">
        <v>746</v>
      </c>
      <c r="E115" s="57"/>
      <c r="F115" s="57">
        <v>160</v>
      </c>
      <c r="G115" s="57"/>
      <c r="H115" s="57"/>
      <c r="I115" s="57"/>
      <c r="J115" s="15" t="b">
        <f>VLOOKUP(A115,表二!$A:$E,5,FALSE)=C115</f>
        <v>1</v>
      </c>
    </row>
    <row r="116" spans="1:10" ht="20.100000000000001" customHeight="1">
      <c r="A116" s="135">
        <v>211</v>
      </c>
      <c r="B116" s="10" t="s">
        <v>587</v>
      </c>
      <c r="C116" s="132">
        <f t="shared" si="7"/>
        <v>20153</v>
      </c>
      <c r="D116" s="55">
        <f t="shared" ref="D116:I116" si="11">SUM(D117:D131)</f>
        <v>9477</v>
      </c>
      <c r="E116" s="55">
        <f t="shared" si="11"/>
        <v>0</v>
      </c>
      <c r="F116" s="55">
        <f t="shared" si="11"/>
        <v>9304</v>
      </c>
      <c r="G116" s="55">
        <f t="shared" si="11"/>
        <v>1372</v>
      </c>
      <c r="H116" s="55">
        <f t="shared" si="11"/>
        <v>0</v>
      </c>
      <c r="I116" s="55">
        <f t="shared" si="11"/>
        <v>0</v>
      </c>
      <c r="J116" s="15" t="b">
        <f>VLOOKUP(A116,表二!$A:$E,5,FALSE)=C116</f>
        <v>1</v>
      </c>
    </row>
    <row r="117" spans="1:10" ht="20.100000000000001" customHeight="1">
      <c r="A117" s="133">
        <v>21101</v>
      </c>
      <c r="B117" s="9" t="s">
        <v>588</v>
      </c>
      <c r="C117" s="132">
        <f t="shared" si="7"/>
        <v>9625</v>
      </c>
      <c r="D117" s="57">
        <f>10923-737-540-1-20-150</f>
        <v>9475</v>
      </c>
      <c r="E117" s="57"/>
      <c r="F117" s="57">
        <v>0</v>
      </c>
      <c r="G117" s="57">
        <v>150</v>
      </c>
      <c r="H117" s="57"/>
      <c r="I117" s="57"/>
      <c r="J117" s="15" t="b">
        <f>VLOOKUP(A117,表二!$A:$E,5,FALSE)=C117</f>
        <v>1</v>
      </c>
    </row>
    <row r="118" spans="1:10" ht="20.100000000000001" customHeight="1">
      <c r="A118" s="133">
        <v>21102</v>
      </c>
      <c r="B118" s="9" t="s">
        <v>595</v>
      </c>
      <c r="C118" s="132">
        <f t="shared" si="7"/>
        <v>0</v>
      </c>
      <c r="D118" s="57">
        <v>0</v>
      </c>
      <c r="E118" s="57"/>
      <c r="F118" s="57">
        <v>0</v>
      </c>
      <c r="G118" s="57"/>
      <c r="H118" s="57"/>
      <c r="I118" s="57"/>
      <c r="J118" s="15" t="b">
        <f>VLOOKUP(A118,表二!$A:$E,5,FALSE)=C118</f>
        <v>1</v>
      </c>
    </row>
    <row r="119" spans="1:10" ht="20.100000000000001" customHeight="1">
      <c r="A119" s="133">
        <v>21103</v>
      </c>
      <c r="B119" s="9" t="s">
        <v>599</v>
      </c>
      <c r="C119" s="132">
        <f t="shared" si="7"/>
        <v>3232</v>
      </c>
      <c r="D119" s="57">
        <f>-737+737</f>
        <v>0</v>
      </c>
      <c r="E119" s="57"/>
      <c r="F119" s="57">
        <v>2610</v>
      </c>
      <c r="G119" s="57">
        <v>622</v>
      </c>
      <c r="H119" s="57"/>
      <c r="I119" s="57"/>
      <c r="J119" s="15" t="b">
        <f>VLOOKUP(A119,表二!$A:$E,5,FALSE)=C119</f>
        <v>1</v>
      </c>
    </row>
    <row r="120" spans="1:10" ht="20.100000000000001" customHeight="1">
      <c r="A120" s="133">
        <v>21104</v>
      </c>
      <c r="B120" s="9" t="s">
        <v>608</v>
      </c>
      <c r="C120" s="132">
        <f t="shared" si="7"/>
        <v>4965</v>
      </c>
      <c r="D120" s="57">
        <f>-540+540</f>
        <v>0</v>
      </c>
      <c r="E120" s="57"/>
      <c r="F120" s="57">
        <v>4365</v>
      </c>
      <c r="G120" s="57">
        <v>600</v>
      </c>
      <c r="H120" s="57"/>
      <c r="I120" s="57"/>
      <c r="J120" s="15" t="b">
        <f>VLOOKUP(A120,表二!$A:$E,5,FALSE)=C120</f>
        <v>1</v>
      </c>
    </row>
    <row r="121" spans="1:10" ht="20.100000000000001" customHeight="1">
      <c r="A121" s="133">
        <v>21105</v>
      </c>
      <c r="B121" s="9" t="s">
        <v>615</v>
      </c>
      <c r="C121" s="132">
        <f t="shared" si="7"/>
        <v>92</v>
      </c>
      <c r="D121" s="57">
        <v>0</v>
      </c>
      <c r="E121" s="57"/>
      <c r="F121" s="57">
        <v>92</v>
      </c>
      <c r="G121" s="57"/>
      <c r="H121" s="57"/>
      <c r="I121" s="57"/>
      <c r="J121" s="15" t="b">
        <f>VLOOKUP(A121,表二!$A:$E,5,FALSE)=C121</f>
        <v>1</v>
      </c>
    </row>
    <row r="122" spans="1:10" ht="20.100000000000001" customHeight="1">
      <c r="A122" s="133">
        <v>21106</v>
      </c>
      <c r="B122" s="9" t="s">
        <v>622</v>
      </c>
      <c r="C122" s="132">
        <f t="shared" si="7"/>
        <v>1614</v>
      </c>
      <c r="D122" s="57">
        <v>2</v>
      </c>
      <c r="E122" s="57"/>
      <c r="F122" s="57">
        <v>1612</v>
      </c>
      <c r="G122" s="57"/>
      <c r="H122" s="57"/>
      <c r="I122" s="57"/>
      <c r="J122" s="15" t="b">
        <f>VLOOKUP(A122,表二!$A:$E,5,FALSE)=C122</f>
        <v>1</v>
      </c>
    </row>
    <row r="123" spans="1:10" ht="20.100000000000001" customHeight="1">
      <c r="A123" s="133">
        <v>21107</v>
      </c>
      <c r="B123" s="9" t="s">
        <v>628</v>
      </c>
      <c r="C123" s="132">
        <f t="shared" si="7"/>
        <v>0</v>
      </c>
      <c r="D123" s="57">
        <v>0</v>
      </c>
      <c r="E123" s="57"/>
      <c r="F123" s="57">
        <v>0</v>
      </c>
      <c r="G123" s="57"/>
      <c r="H123" s="57"/>
      <c r="I123" s="57"/>
      <c r="J123" s="15" t="b">
        <f>VLOOKUP(A123,表二!$A:$E,5,FALSE)=C123</f>
        <v>1</v>
      </c>
    </row>
    <row r="124" spans="1:10" ht="20.100000000000001" customHeight="1">
      <c r="A124" s="133">
        <v>21108</v>
      </c>
      <c r="B124" s="9" t="s">
        <v>631</v>
      </c>
      <c r="C124" s="132">
        <f t="shared" si="7"/>
        <v>0</v>
      </c>
      <c r="D124" s="57">
        <v>0</v>
      </c>
      <c r="E124" s="57"/>
      <c r="F124" s="57">
        <v>0</v>
      </c>
      <c r="G124" s="57"/>
      <c r="H124" s="57"/>
      <c r="I124" s="57"/>
      <c r="J124" s="15" t="b">
        <f>VLOOKUP(A124,表二!$A:$E,5,FALSE)=C124</f>
        <v>1</v>
      </c>
    </row>
    <row r="125" spans="1:10" ht="20.100000000000001" customHeight="1">
      <c r="A125" s="133">
        <v>21109</v>
      </c>
      <c r="B125" s="9" t="s">
        <v>634</v>
      </c>
      <c r="C125" s="132">
        <f t="shared" si="7"/>
        <v>0</v>
      </c>
      <c r="D125" s="57">
        <v>0</v>
      </c>
      <c r="E125" s="57"/>
      <c r="F125" s="57">
        <v>0</v>
      </c>
      <c r="G125" s="57"/>
      <c r="H125" s="57"/>
      <c r="I125" s="57"/>
      <c r="J125" s="15" t="b">
        <f>VLOOKUP(A125,表二!$A:$E,5,FALSE)=C125</f>
        <v>1</v>
      </c>
    </row>
    <row r="126" spans="1:10" ht="20.100000000000001" customHeight="1">
      <c r="A126" s="133">
        <v>21110</v>
      </c>
      <c r="B126" s="9" t="s">
        <v>635</v>
      </c>
      <c r="C126" s="132">
        <f t="shared" si="7"/>
        <v>0</v>
      </c>
      <c r="D126" s="57">
        <v>0</v>
      </c>
      <c r="E126" s="57"/>
      <c r="F126" s="57">
        <v>0</v>
      </c>
      <c r="G126" s="57"/>
      <c r="H126" s="57"/>
      <c r="I126" s="57"/>
      <c r="J126" s="15" t="b">
        <f>VLOOKUP(A126,表二!$A:$E,5,FALSE)=C126</f>
        <v>1</v>
      </c>
    </row>
    <row r="127" spans="1:10" ht="20.100000000000001" customHeight="1">
      <c r="A127" s="133">
        <v>21111</v>
      </c>
      <c r="B127" s="9" t="s">
        <v>636</v>
      </c>
      <c r="C127" s="132">
        <f t="shared" si="7"/>
        <v>605</v>
      </c>
      <c r="D127" s="57">
        <f>-1+1</f>
        <v>0</v>
      </c>
      <c r="E127" s="57"/>
      <c r="F127" s="57">
        <v>605</v>
      </c>
      <c r="G127" s="57"/>
      <c r="H127" s="57"/>
      <c r="I127" s="57"/>
      <c r="J127" s="15" t="b">
        <f>VLOOKUP(A127,表二!$A:$E,5,FALSE)=C127</f>
        <v>1</v>
      </c>
    </row>
    <row r="128" spans="1:10" ht="20.100000000000001" customHeight="1">
      <c r="A128" s="133">
        <v>21112</v>
      </c>
      <c r="B128" s="9" t="s">
        <v>642</v>
      </c>
      <c r="C128" s="132">
        <f t="shared" si="7"/>
        <v>0</v>
      </c>
      <c r="D128" s="57">
        <v>0</v>
      </c>
      <c r="E128" s="57"/>
      <c r="F128" s="57">
        <v>0</v>
      </c>
      <c r="G128" s="57"/>
      <c r="H128" s="57"/>
      <c r="I128" s="57"/>
      <c r="J128" s="15" t="b">
        <f>VLOOKUP(A128,表二!$A:$E,5,FALSE)=C128</f>
        <v>1</v>
      </c>
    </row>
    <row r="129" spans="1:10" ht="20.100000000000001" customHeight="1">
      <c r="A129" s="133">
        <v>21113</v>
      </c>
      <c r="B129" s="9" t="s">
        <v>643</v>
      </c>
      <c r="C129" s="132">
        <f t="shared" si="7"/>
        <v>20</v>
      </c>
      <c r="D129" s="57">
        <f>-20+20</f>
        <v>0</v>
      </c>
      <c r="E129" s="57"/>
      <c r="F129" s="57">
        <v>20</v>
      </c>
      <c r="G129" s="57"/>
      <c r="H129" s="57"/>
      <c r="I129" s="57"/>
      <c r="J129" s="15" t="b">
        <f>VLOOKUP(A129,表二!$A:$E,5,FALSE)=C129</f>
        <v>1</v>
      </c>
    </row>
    <row r="130" spans="1:10" ht="20.100000000000001" customHeight="1">
      <c r="A130" s="133">
        <v>21114</v>
      </c>
      <c r="B130" s="9" t="s">
        <v>644</v>
      </c>
      <c r="C130" s="132">
        <f t="shared" si="7"/>
        <v>0</v>
      </c>
      <c r="D130" s="57">
        <v>0</v>
      </c>
      <c r="E130" s="57"/>
      <c r="F130" s="57"/>
      <c r="G130" s="57"/>
      <c r="H130" s="57"/>
      <c r="I130" s="57"/>
      <c r="J130" s="15" t="b">
        <f>VLOOKUP(A130,表二!$A:$E,5,FALSE)=C130</f>
        <v>1</v>
      </c>
    </row>
    <row r="131" spans="1:10" ht="20.100000000000001" customHeight="1">
      <c r="A131" s="133">
        <v>21199</v>
      </c>
      <c r="B131" s="9" t="s">
        <v>650</v>
      </c>
      <c r="C131" s="132">
        <f t="shared" si="7"/>
        <v>0</v>
      </c>
      <c r="D131" s="57"/>
      <c r="E131" s="57"/>
      <c r="F131" s="57"/>
      <c r="G131" s="57"/>
      <c r="H131" s="57"/>
      <c r="I131" s="57"/>
      <c r="J131" s="15" t="b">
        <f>VLOOKUP(A131,表二!$A:$E,5,FALSE)=C131</f>
        <v>1</v>
      </c>
    </row>
    <row r="132" spans="1:10" ht="20.100000000000001" customHeight="1">
      <c r="A132" s="135">
        <v>212</v>
      </c>
      <c r="B132" s="10" t="s">
        <v>652</v>
      </c>
      <c r="C132" s="132">
        <f t="shared" si="7"/>
        <v>26255</v>
      </c>
      <c r="D132" s="55">
        <f t="shared" ref="D132:I132" si="12">SUM(D133:D138)</f>
        <v>15815</v>
      </c>
      <c r="E132" s="55">
        <f t="shared" si="12"/>
        <v>0</v>
      </c>
      <c r="F132" s="55">
        <f t="shared" si="12"/>
        <v>8162</v>
      </c>
      <c r="G132" s="55">
        <f t="shared" si="12"/>
        <v>2278</v>
      </c>
      <c r="H132" s="55">
        <f t="shared" si="12"/>
        <v>0</v>
      </c>
      <c r="I132" s="55">
        <f t="shared" si="12"/>
        <v>0</v>
      </c>
      <c r="J132" s="15" t="b">
        <f>VLOOKUP(A132,表二!$A:$E,5,FALSE)=C132</f>
        <v>1</v>
      </c>
    </row>
    <row r="133" spans="1:10" ht="20.100000000000001" customHeight="1">
      <c r="A133" s="133">
        <v>21201</v>
      </c>
      <c r="B133" s="9" t="s">
        <v>653</v>
      </c>
      <c r="C133" s="132">
        <f t="shared" si="7"/>
        <v>7724</v>
      </c>
      <c r="D133" s="57">
        <f>8018-344-824</f>
        <v>6850</v>
      </c>
      <c r="E133" s="57"/>
      <c r="F133" s="57">
        <v>874</v>
      </c>
      <c r="G133" s="57"/>
      <c r="H133" s="57"/>
      <c r="I133" s="57"/>
      <c r="J133" s="15" t="b">
        <f>VLOOKUP(A133,表二!$A:$E,5,FALSE)=C133</f>
        <v>1</v>
      </c>
    </row>
    <row r="134" spans="1:10" ht="20.100000000000001" customHeight="1">
      <c r="A134" s="133">
        <v>21202</v>
      </c>
      <c r="B134" s="9" t="s">
        <v>661</v>
      </c>
      <c r="C134" s="132">
        <f t="shared" si="7"/>
        <v>80</v>
      </c>
      <c r="D134" s="57">
        <v>30</v>
      </c>
      <c r="E134" s="57"/>
      <c r="F134" s="57">
        <v>50</v>
      </c>
      <c r="G134" s="57"/>
      <c r="H134" s="57"/>
      <c r="I134" s="57"/>
      <c r="J134" s="15" t="b">
        <f>VLOOKUP(A134,表二!$A:$E,5,FALSE)=C134</f>
        <v>1</v>
      </c>
    </row>
    <row r="135" spans="1:10" ht="20.100000000000001" customHeight="1">
      <c r="A135" s="133">
        <v>21203</v>
      </c>
      <c r="B135" s="9" t="s">
        <v>662</v>
      </c>
      <c r="C135" s="132">
        <f t="shared" ref="C135:C198" si="13">SUM(D135:I135)</f>
        <v>5598</v>
      </c>
      <c r="D135" s="57">
        <f>-344+344</f>
        <v>0</v>
      </c>
      <c r="E135" s="57"/>
      <c r="F135" s="57">
        <v>3855</v>
      </c>
      <c r="G135" s="57">
        <v>1743</v>
      </c>
      <c r="H135" s="57"/>
      <c r="I135" s="57"/>
      <c r="J135" s="15" t="b">
        <f>VLOOKUP(A135,表二!$A:$E,5,FALSE)=C135</f>
        <v>1</v>
      </c>
    </row>
    <row r="136" spans="1:10" ht="20.100000000000001" customHeight="1">
      <c r="A136" s="133">
        <v>21205</v>
      </c>
      <c r="B136" s="9" t="s">
        <v>665</v>
      </c>
      <c r="C136" s="132">
        <f t="shared" si="13"/>
        <v>8382</v>
      </c>
      <c r="D136" s="57">
        <v>6395</v>
      </c>
      <c r="E136" s="57"/>
      <c r="F136" s="57">
        <v>1987</v>
      </c>
      <c r="G136" s="57"/>
      <c r="H136" s="57"/>
      <c r="I136" s="57"/>
      <c r="J136" s="15" t="b">
        <f>VLOOKUP(A136,表二!$A:$E,5,FALSE)=C136</f>
        <v>1</v>
      </c>
    </row>
    <row r="137" spans="1:10" ht="20.100000000000001" customHeight="1">
      <c r="A137" s="133">
        <v>21206</v>
      </c>
      <c r="B137" s="9" t="s">
        <v>667</v>
      </c>
      <c r="C137" s="132">
        <f t="shared" si="13"/>
        <v>2833</v>
      </c>
      <c r="D137" s="57">
        <v>2540</v>
      </c>
      <c r="E137" s="57"/>
      <c r="F137" s="57">
        <v>293</v>
      </c>
      <c r="G137" s="57"/>
      <c r="H137" s="57"/>
      <c r="I137" s="57"/>
      <c r="J137" s="15" t="b">
        <f>VLOOKUP(A137,表二!$A:$E,5,FALSE)=C137</f>
        <v>1</v>
      </c>
    </row>
    <row r="138" spans="1:10" ht="20.100000000000001" customHeight="1">
      <c r="A138" s="8">
        <v>21299</v>
      </c>
      <c r="B138" s="9" t="s">
        <v>669</v>
      </c>
      <c r="C138" s="132">
        <f t="shared" si="13"/>
        <v>1638</v>
      </c>
      <c r="D138" s="57">
        <f>-824+824</f>
        <v>0</v>
      </c>
      <c r="E138" s="57"/>
      <c r="F138" s="57">
        <v>1103</v>
      </c>
      <c r="G138" s="57">
        <v>535</v>
      </c>
      <c r="H138" s="57"/>
      <c r="I138" s="57"/>
      <c r="J138" s="15" t="b">
        <f>VLOOKUP(A138,表二!$A:$E,5,FALSE)=C138</f>
        <v>1</v>
      </c>
    </row>
    <row r="139" spans="1:10" ht="20.100000000000001" customHeight="1">
      <c r="A139" s="135">
        <v>213</v>
      </c>
      <c r="B139" s="10" t="s">
        <v>671</v>
      </c>
      <c r="C139" s="132">
        <f t="shared" si="13"/>
        <v>60606</v>
      </c>
      <c r="D139" s="55">
        <f t="shared" ref="D139:I139" si="14">SUM(D140:D147)</f>
        <v>25223</v>
      </c>
      <c r="E139" s="55">
        <f t="shared" si="14"/>
        <v>0</v>
      </c>
      <c r="F139" s="55">
        <f t="shared" si="14"/>
        <v>35383</v>
      </c>
      <c r="G139" s="55">
        <f t="shared" si="14"/>
        <v>0</v>
      </c>
      <c r="H139" s="55">
        <f t="shared" si="14"/>
        <v>0</v>
      </c>
      <c r="I139" s="55">
        <f t="shared" si="14"/>
        <v>0</v>
      </c>
      <c r="J139" s="15" t="b">
        <f>VLOOKUP(A139,表二!$A:$E,5,FALSE)=C139</f>
        <v>1</v>
      </c>
    </row>
    <row r="140" spans="1:10" ht="20.100000000000001" customHeight="1">
      <c r="A140" s="133">
        <v>21301</v>
      </c>
      <c r="B140" s="9" t="s">
        <v>672</v>
      </c>
      <c r="C140" s="132">
        <f t="shared" si="13"/>
        <v>18317</v>
      </c>
      <c r="D140" s="57">
        <v>4467</v>
      </c>
      <c r="E140" s="57"/>
      <c r="F140" s="57">
        <v>13850</v>
      </c>
      <c r="G140" s="57"/>
      <c r="H140" s="57"/>
      <c r="I140" s="57"/>
      <c r="J140" s="15" t="b">
        <f>VLOOKUP(A140,表二!$A:$E,5,FALSE)=C140</f>
        <v>1</v>
      </c>
    </row>
    <row r="141" spans="1:10" ht="20.100000000000001" customHeight="1">
      <c r="A141" s="133">
        <v>21302</v>
      </c>
      <c r="B141" s="9" t="s">
        <v>694</v>
      </c>
      <c r="C141" s="132">
        <f t="shared" si="13"/>
        <v>15555</v>
      </c>
      <c r="D141" s="57">
        <v>5962</v>
      </c>
      <c r="E141" s="57"/>
      <c r="F141" s="57">
        <v>9593</v>
      </c>
      <c r="G141" s="57"/>
      <c r="H141" s="57"/>
      <c r="I141" s="57"/>
      <c r="J141" s="15" t="b">
        <f>VLOOKUP(A141,表二!$A:$E,5,FALSE)=C141</f>
        <v>1</v>
      </c>
    </row>
    <row r="142" spans="1:10" ht="20.100000000000001" customHeight="1">
      <c r="A142" s="133">
        <v>21303</v>
      </c>
      <c r="B142" s="9" t="s">
        <v>712</v>
      </c>
      <c r="C142" s="132">
        <f t="shared" si="13"/>
        <v>4754</v>
      </c>
      <c r="D142" s="57">
        <v>2447</v>
      </c>
      <c r="E142" s="57"/>
      <c r="F142" s="57">
        <v>2307</v>
      </c>
      <c r="G142" s="57"/>
      <c r="H142" s="57"/>
      <c r="I142" s="57"/>
      <c r="J142" s="15" t="b">
        <f>VLOOKUP(A142,表二!$A:$E,5,FALSE)=C142</f>
        <v>1</v>
      </c>
    </row>
    <row r="143" spans="1:10" ht="20.100000000000001" customHeight="1">
      <c r="A143" s="133">
        <v>21305</v>
      </c>
      <c r="B143" s="9" t="s">
        <v>736</v>
      </c>
      <c r="C143" s="132">
        <f t="shared" si="13"/>
        <v>7101</v>
      </c>
      <c r="D143" s="57">
        <v>6900</v>
      </c>
      <c r="E143" s="57"/>
      <c r="F143" s="57">
        <v>201</v>
      </c>
      <c r="G143" s="57"/>
      <c r="H143" s="57"/>
      <c r="I143" s="57"/>
      <c r="J143" s="15" t="b">
        <f>VLOOKUP(A143,表二!$A:$E,5,FALSE)=C143</f>
        <v>1</v>
      </c>
    </row>
    <row r="144" spans="1:10" ht="20.100000000000001" customHeight="1">
      <c r="A144" s="133">
        <v>21307</v>
      </c>
      <c r="B144" s="9" t="s">
        <v>743</v>
      </c>
      <c r="C144" s="132">
        <f t="shared" si="13"/>
        <v>7334</v>
      </c>
      <c r="D144" s="57">
        <v>5445</v>
      </c>
      <c r="E144" s="57"/>
      <c r="F144" s="57">
        <v>1889</v>
      </c>
      <c r="G144" s="57"/>
      <c r="H144" s="57"/>
      <c r="I144" s="57"/>
      <c r="J144" s="15" t="b">
        <f>VLOOKUP(A144,表二!$A:$E,5,FALSE)=C144</f>
        <v>1</v>
      </c>
    </row>
    <row r="145" spans="1:10" ht="20.100000000000001" customHeight="1">
      <c r="A145" s="133">
        <v>21308</v>
      </c>
      <c r="B145" s="9" t="s">
        <v>750</v>
      </c>
      <c r="C145" s="132">
        <f t="shared" si="13"/>
        <v>2229</v>
      </c>
      <c r="D145" s="57">
        <v>1</v>
      </c>
      <c r="E145" s="57"/>
      <c r="F145" s="57">
        <v>2228</v>
      </c>
      <c r="G145" s="57"/>
      <c r="H145" s="57"/>
      <c r="I145" s="57"/>
      <c r="J145" s="15" t="b">
        <f>VLOOKUP(A145,表二!$A:$E,5,FALSE)=C145</f>
        <v>1</v>
      </c>
    </row>
    <row r="146" spans="1:10" ht="20.100000000000001" customHeight="1">
      <c r="A146" s="133">
        <v>21309</v>
      </c>
      <c r="B146" s="9" t="s">
        <v>756</v>
      </c>
      <c r="C146" s="132">
        <f t="shared" si="13"/>
        <v>0</v>
      </c>
      <c r="D146" s="57">
        <v>0</v>
      </c>
      <c r="E146" s="57"/>
      <c r="F146" s="57">
        <v>0</v>
      </c>
      <c r="G146" s="57"/>
      <c r="H146" s="57"/>
      <c r="I146" s="57"/>
      <c r="J146" s="15" t="b">
        <f>VLOOKUP(A146,表二!$A:$E,5,FALSE)=C146</f>
        <v>1</v>
      </c>
    </row>
    <row r="147" spans="1:10" ht="20.100000000000001" customHeight="1">
      <c r="A147" s="133">
        <v>21399</v>
      </c>
      <c r="B147" s="9" t="s">
        <v>759</v>
      </c>
      <c r="C147" s="132">
        <f t="shared" si="13"/>
        <v>5316</v>
      </c>
      <c r="D147" s="57">
        <v>1</v>
      </c>
      <c r="E147" s="57"/>
      <c r="F147" s="57">
        <v>5315</v>
      </c>
      <c r="G147" s="57"/>
      <c r="H147" s="57"/>
      <c r="I147" s="57"/>
      <c r="J147" s="15" t="b">
        <f>VLOOKUP(A147,表二!$A:$E,5,FALSE)=C147</f>
        <v>1</v>
      </c>
    </row>
    <row r="148" spans="1:10" ht="20.100000000000001" customHeight="1">
      <c r="A148" s="135">
        <v>214</v>
      </c>
      <c r="B148" s="10" t="s">
        <v>762</v>
      </c>
      <c r="C148" s="132">
        <f t="shared" si="13"/>
        <v>4903</v>
      </c>
      <c r="D148" s="55">
        <f t="shared" ref="D148:I148" si="15">SUM(D149:D154)</f>
        <v>804</v>
      </c>
      <c r="E148" s="55">
        <f t="shared" si="15"/>
        <v>0</v>
      </c>
      <c r="F148" s="55">
        <f t="shared" si="15"/>
        <v>4099</v>
      </c>
      <c r="G148" s="55">
        <f t="shared" si="15"/>
        <v>0</v>
      </c>
      <c r="H148" s="55">
        <f t="shared" si="15"/>
        <v>0</v>
      </c>
      <c r="I148" s="55">
        <f t="shared" si="15"/>
        <v>0</v>
      </c>
      <c r="J148" s="15" t="b">
        <f>VLOOKUP(A148,表二!$A:$E,5,FALSE)=C148</f>
        <v>1</v>
      </c>
    </row>
    <row r="149" spans="1:10" ht="20.100000000000001" customHeight="1">
      <c r="A149" s="133">
        <v>21401</v>
      </c>
      <c r="B149" s="9" t="s">
        <v>763</v>
      </c>
      <c r="C149" s="132">
        <f t="shared" si="13"/>
        <v>1348</v>
      </c>
      <c r="D149" s="57">
        <v>754</v>
      </c>
      <c r="E149" s="57"/>
      <c r="F149" s="57">
        <v>594</v>
      </c>
      <c r="G149" s="57"/>
      <c r="H149" s="57"/>
      <c r="I149" s="57"/>
      <c r="J149" s="15" t="b">
        <f>VLOOKUP(A149,表二!$A:$E,5,FALSE)=C149</f>
        <v>1</v>
      </c>
    </row>
    <row r="150" spans="1:10" ht="20.100000000000001" customHeight="1">
      <c r="A150" s="133">
        <v>21402</v>
      </c>
      <c r="B150" s="9" t="s">
        <v>782</v>
      </c>
      <c r="C150" s="132">
        <f t="shared" si="13"/>
        <v>0</v>
      </c>
      <c r="D150" s="57">
        <v>0</v>
      </c>
      <c r="E150" s="57"/>
      <c r="F150" s="57">
        <v>0</v>
      </c>
      <c r="G150" s="57"/>
      <c r="H150" s="57"/>
      <c r="I150" s="57"/>
      <c r="J150" s="15" t="b">
        <f>VLOOKUP(A150,表二!$A:$E,5,FALSE)=C150</f>
        <v>1</v>
      </c>
    </row>
    <row r="151" spans="1:10" ht="20.100000000000001" customHeight="1">
      <c r="A151" s="133">
        <v>21403</v>
      </c>
      <c r="B151" s="9" t="s">
        <v>789</v>
      </c>
      <c r="C151" s="132">
        <f t="shared" si="13"/>
        <v>0</v>
      </c>
      <c r="D151" s="57">
        <v>0</v>
      </c>
      <c r="E151" s="57"/>
      <c r="F151" s="57">
        <v>0</v>
      </c>
      <c r="G151" s="57"/>
      <c r="H151" s="57"/>
      <c r="I151" s="57"/>
      <c r="J151" s="15" t="b">
        <f>VLOOKUP(A151,表二!$A:$E,5,FALSE)=C151</f>
        <v>1</v>
      </c>
    </row>
    <row r="152" spans="1:10" ht="20.100000000000001" customHeight="1">
      <c r="A152" s="133">
        <v>21405</v>
      </c>
      <c r="B152" s="9" t="s">
        <v>796</v>
      </c>
      <c r="C152" s="132">
        <f t="shared" si="13"/>
        <v>0</v>
      </c>
      <c r="D152" s="57">
        <v>0</v>
      </c>
      <c r="E152" s="57"/>
      <c r="F152" s="57">
        <v>0</v>
      </c>
      <c r="G152" s="57"/>
      <c r="H152" s="57"/>
      <c r="I152" s="57"/>
      <c r="J152" s="15" t="b">
        <f>VLOOKUP(A152,表二!$A:$E,5,FALSE)=C152</f>
        <v>1</v>
      </c>
    </row>
    <row r="153" spans="1:10" ht="20.100000000000001" customHeight="1">
      <c r="A153" s="133">
        <v>21406</v>
      </c>
      <c r="B153" s="9" t="s">
        <v>799</v>
      </c>
      <c r="C153" s="132">
        <f t="shared" si="13"/>
        <v>1770</v>
      </c>
      <c r="D153" s="57">
        <v>1</v>
      </c>
      <c r="E153" s="57"/>
      <c r="F153" s="57">
        <v>1769</v>
      </c>
      <c r="G153" s="57"/>
      <c r="H153" s="57"/>
      <c r="I153" s="57"/>
      <c r="J153" s="15" t="b">
        <f>VLOOKUP(A153,表二!$A:$E,5,FALSE)=C153</f>
        <v>1</v>
      </c>
    </row>
    <row r="154" spans="1:10" ht="20.100000000000001" customHeight="1">
      <c r="A154" s="133">
        <v>21499</v>
      </c>
      <c r="B154" s="9" t="s">
        <v>804</v>
      </c>
      <c r="C154" s="132">
        <f t="shared" si="13"/>
        <v>1785</v>
      </c>
      <c r="D154" s="57">
        <v>49</v>
      </c>
      <c r="E154" s="57"/>
      <c r="F154" s="57">
        <v>1736</v>
      </c>
      <c r="G154" s="57"/>
      <c r="H154" s="57"/>
      <c r="I154" s="57"/>
      <c r="J154" s="15" t="b">
        <f>VLOOKUP(A154,表二!$A:$E,5,FALSE)=C154</f>
        <v>1</v>
      </c>
    </row>
    <row r="155" spans="1:10" ht="20.100000000000001" customHeight="1">
      <c r="A155" s="135">
        <v>215</v>
      </c>
      <c r="B155" s="10" t="s">
        <v>807</v>
      </c>
      <c r="C155" s="132">
        <f t="shared" si="13"/>
        <v>1732</v>
      </c>
      <c r="D155" s="55">
        <f t="shared" ref="D155:I155" si="16">SUM(D156:D162)</f>
        <v>1052</v>
      </c>
      <c r="E155" s="55">
        <f t="shared" si="16"/>
        <v>0</v>
      </c>
      <c r="F155" s="55">
        <f t="shared" si="16"/>
        <v>180</v>
      </c>
      <c r="G155" s="55">
        <f t="shared" si="16"/>
        <v>500</v>
      </c>
      <c r="H155" s="55">
        <f t="shared" si="16"/>
        <v>0</v>
      </c>
      <c r="I155" s="55">
        <f t="shared" si="16"/>
        <v>0</v>
      </c>
      <c r="J155" s="15" t="b">
        <f>VLOOKUP(A155,表二!$A:$E,5,FALSE)=C155</f>
        <v>1</v>
      </c>
    </row>
    <row r="156" spans="1:10" ht="20.100000000000001" customHeight="1">
      <c r="A156" s="133">
        <v>21501</v>
      </c>
      <c r="B156" s="9" t="s">
        <v>808</v>
      </c>
      <c r="C156" s="132">
        <f t="shared" si="13"/>
        <v>3</v>
      </c>
      <c r="D156" s="57">
        <v>0</v>
      </c>
      <c r="E156" s="57"/>
      <c r="F156" s="57">
        <v>3</v>
      </c>
      <c r="G156" s="57"/>
      <c r="H156" s="57"/>
      <c r="I156" s="57"/>
      <c r="J156" s="15" t="b">
        <f>VLOOKUP(A156,表二!$A:$E,5,FALSE)=C156</f>
        <v>1</v>
      </c>
    </row>
    <row r="157" spans="1:10" ht="20.100000000000001" customHeight="1">
      <c r="A157" s="133">
        <v>21502</v>
      </c>
      <c r="B157" s="9" t="s">
        <v>815</v>
      </c>
      <c r="C157" s="132">
        <f t="shared" si="13"/>
        <v>559</v>
      </c>
      <c r="D157" s="57">
        <f>1059-500</f>
        <v>559</v>
      </c>
      <c r="E157" s="57"/>
      <c r="F157" s="57">
        <v>0</v>
      </c>
      <c r="G157" s="57"/>
      <c r="H157" s="57"/>
      <c r="I157" s="57"/>
      <c r="J157" s="15" t="b">
        <f>VLOOKUP(A157,表二!$A:$E,5,FALSE)=C157</f>
        <v>1</v>
      </c>
    </row>
    <row r="158" spans="1:10" ht="20.100000000000001" customHeight="1">
      <c r="A158" s="133">
        <v>21503</v>
      </c>
      <c r="B158" s="9" t="s">
        <v>828</v>
      </c>
      <c r="C158" s="132">
        <f t="shared" si="13"/>
        <v>0</v>
      </c>
      <c r="D158" s="57">
        <v>0</v>
      </c>
      <c r="E158" s="57"/>
      <c r="F158" s="57">
        <v>0</v>
      </c>
      <c r="G158" s="57"/>
      <c r="H158" s="57"/>
      <c r="I158" s="57"/>
      <c r="J158" s="15" t="b">
        <f>VLOOKUP(A158,表二!$A:$E,5,FALSE)=C158</f>
        <v>1</v>
      </c>
    </row>
    <row r="159" spans="1:10" ht="20.100000000000001" customHeight="1">
      <c r="A159" s="133">
        <v>21505</v>
      </c>
      <c r="B159" s="9" t="s">
        <v>830</v>
      </c>
      <c r="C159" s="132">
        <f t="shared" si="13"/>
        <v>630</v>
      </c>
      <c r="D159" s="57">
        <v>492</v>
      </c>
      <c r="E159" s="57"/>
      <c r="F159" s="57">
        <v>138</v>
      </c>
      <c r="G159" s="57"/>
      <c r="H159" s="57"/>
      <c r="I159" s="57"/>
      <c r="J159" s="15" t="b">
        <f>VLOOKUP(A159,表二!$A:$E,5,FALSE)=C159</f>
        <v>1</v>
      </c>
    </row>
    <row r="160" spans="1:10" ht="20.100000000000001" customHeight="1">
      <c r="A160" s="133">
        <v>21507</v>
      </c>
      <c r="B160" s="9" t="s">
        <v>837</v>
      </c>
      <c r="C160" s="132">
        <f t="shared" si="13"/>
        <v>40</v>
      </c>
      <c r="D160" s="57">
        <v>1</v>
      </c>
      <c r="E160" s="57"/>
      <c r="F160" s="57">
        <v>39</v>
      </c>
      <c r="G160" s="57"/>
      <c r="H160" s="57"/>
      <c r="I160" s="57"/>
      <c r="J160" s="15" t="b">
        <f>VLOOKUP(A160,表二!$A:$E,5,FALSE)=C160</f>
        <v>1</v>
      </c>
    </row>
    <row r="161" spans="1:10" ht="20.100000000000001" customHeight="1">
      <c r="A161" s="133">
        <v>21508</v>
      </c>
      <c r="B161" s="9" t="s">
        <v>841</v>
      </c>
      <c r="C161" s="132">
        <f t="shared" si="13"/>
        <v>500</v>
      </c>
      <c r="D161" s="57">
        <f>-500+500</f>
        <v>0</v>
      </c>
      <c r="E161" s="57"/>
      <c r="F161" s="57">
        <v>0</v>
      </c>
      <c r="G161" s="57">
        <v>500</v>
      </c>
      <c r="H161" s="57"/>
      <c r="I161" s="57"/>
      <c r="J161" s="15" t="b">
        <f>VLOOKUP(A161,表二!$A:$E,5,FALSE)=C161</f>
        <v>1</v>
      </c>
    </row>
    <row r="162" spans="1:10" ht="20.100000000000001" customHeight="1">
      <c r="A162" s="133">
        <v>21599</v>
      </c>
      <c r="B162" s="9" t="s">
        <v>846</v>
      </c>
      <c r="C162" s="132">
        <f t="shared" si="13"/>
        <v>0</v>
      </c>
      <c r="D162" s="57">
        <v>0</v>
      </c>
      <c r="E162" s="57"/>
      <c r="F162" s="57"/>
      <c r="G162" s="57"/>
      <c r="H162" s="57"/>
      <c r="I162" s="57"/>
      <c r="J162" s="15" t="b">
        <f>VLOOKUP(A162,表二!$A:$E,5,FALSE)=C162</f>
        <v>1</v>
      </c>
    </row>
    <row r="163" spans="1:10" ht="20.100000000000001" customHeight="1">
      <c r="A163" s="135">
        <v>216</v>
      </c>
      <c r="B163" s="10" t="s">
        <v>852</v>
      </c>
      <c r="C163" s="132">
        <f t="shared" si="13"/>
        <v>1860</v>
      </c>
      <c r="D163" s="55">
        <f t="shared" ref="D163:I163" si="17">SUM(D164:D166)</f>
        <v>103</v>
      </c>
      <c r="E163" s="55">
        <f t="shared" si="17"/>
        <v>0</v>
      </c>
      <c r="F163" s="55">
        <f t="shared" si="17"/>
        <v>1757</v>
      </c>
      <c r="G163" s="55">
        <f t="shared" si="17"/>
        <v>0</v>
      </c>
      <c r="H163" s="55">
        <f t="shared" si="17"/>
        <v>0</v>
      </c>
      <c r="I163" s="55">
        <f t="shared" si="17"/>
        <v>0</v>
      </c>
      <c r="J163" s="15" t="b">
        <f>VLOOKUP(A163,表二!$A:$E,5,FALSE)=C163</f>
        <v>1</v>
      </c>
    </row>
    <row r="164" spans="1:10" ht="20.100000000000001" customHeight="1">
      <c r="A164" s="133">
        <v>21602</v>
      </c>
      <c r="B164" s="9" t="s">
        <v>853</v>
      </c>
      <c r="C164" s="132">
        <f t="shared" si="13"/>
        <v>1760</v>
      </c>
      <c r="D164" s="57">
        <v>103</v>
      </c>
      <c r="E164" s="57"/>
      <c r="F164" s="57">
        <v>1657</v>
      </c>
      <c r="G164" s="57"/>
      <c r="H164" s="57"/>
      <c r="I164" s="57"/>
      <c r="J164" s="15" t="b">
        <f>VLOOKUP(A164,表二!$A:$E,5,FALSE)=C164</f>
        <v>1</v>
      </c>
    </row>
    <row r="165" spans="1:10" ht="20.100000000000001" customHeight="1">
      <c r="A165" s="133">
        <v>21606</v>
      </c>
      <c r="B165" s="9" t="s">
        <v>859</v>
      </c>
      <c r="C165" s="132">
        <f t="shared" si="13"/>
        <v>0</v>
      </c>
      <c r="D165" s="57"/>
      <c r="E165" s="57"/>
      <c r="F165" s="57"/>
      <c r="G165" s="57"/>
      <c r="H165" s="57"/>
      <c r="I165" s="57"/>
      <c r="J165" s="15" t="b">
        <f>VLOOKUP(A165,表二!$A:$E,5,FALSE)=C165</f>
        <v>1</v>
      </c>
    </row>
    <row r="166" spans="1:10" ht="20.100000000000001" customHeight="1">
      <c r="A166" s="133">
        <v>21699</v>
      </c>
      <c r="B166" s="9" t="s">
        <v>862</v>
      </c>
      <c r="C166" s="132">
        <f t="shared" si="13"/>
        <v>100</v>
      </c>
      <c r="D166" s="57">
        <v>0</v>
      </c>
      <c r="E166" s="57"/>
      <c r="F166" s="57">
        <v>100</v>
      </c>
      <c r="G166" s="57"/>
      <c r="H166" s="57"/>
      <c r="I166" s="57"/>
      <c r="J166" s="15" t="b">
        <f>VLOOKUP(A166,表二!$A:$E,5,FALSE)=C166</f>
        <v>1</v>
      </c>
    </row>
    <row r="167" spans="1:10" ht="20.100000000000001" customHeight="1">
      <c r="A167" s="135">
        <v>217</v>
      </c>
      <c r="B167" s="10" t="s">
        <v>865</v>
      </c>
      <c r="C167" s="132">
        <f t="shared" si="13"/>
        <v>140</v>
      </c>
      <c r="D167" s="55">
        <f t="shared" ref="D167:I167" si="18">SUM(D168:D172)</f>
        <v>0</v>
      </c>
      <c r="E167" s="55">
        <f t="shared" si="18"/>
        <v>0</v>
      </c>
      <c r="F167" s="55">
        <f t="shared" si="18"/>
        <v>140</v>
      </c>
      <c r="G167" s="55">
        <f t="shared" si="18"/>
        <v>0</v>
      </c>
      <c r="H167" s="55">
        <f t="shared" si="18"/>
        <v>0</v>
      </c>
      <c r="I167" s="55">
        <f t="shared" si="18"/>
        <v>0</v>
      </c>
      <c r="J167" s="15" t="b">
        <f>VLOOKUP(A167,表二!$A:$E,5,FALSE)=C167</f>
        <v>1</v>
      </c>
    </row>
    <row r="168" spans="1:10" ht="20.100000000000001" customHeight="1">
      <c r="A168" s="133">
        <v>21701</v>
      </c>
      <c r="B168" s="9" t="s">
        <v>866</v>
      </c>
      <c r="C168" s="132">
        <f t="shared" si="13"/>
        <v>0</v>
      </c>
      <c r="D168" s="57"/>
      <c r="E168" s="57"/>
      <c r="F168" s="57"/>
      <c r="G168" s="57"/>
      <c r="H168" s="57"/>
      <c r="I168" s="57"/>
      <c r="J168" s="15" t="b">
        <f>VLOOKUP(A168,表二!$A:$E,5,FALSE)=C168</f>
        <v>1</v>
      </c>
    </row>
    <row r="169" spans="1:10" ht="20.100000000000001" customHeight="1">
      <c r="A169" s="133">
        <v>21702</v>
      </c>
      <c r="B169" s="9" t="s">
        <v>869</v>
      </c>
      <c r="C169" s="132">
        <f t="shared" si="13"/>
        <v>0</v>
      </c>
      <c r="D169" s="57"/>
      <c r="E169" s="57"/>
      <c r="F169" s="57"/>
      <c r="G169" s="57"/>
      <c r="H169" s="57"/>
      <c r="I169" s="57"/>
      <c r="J169" s="15" t="b">
        <f>VLOOKUP(A169,表二!$A:$E,5,FALSE)=C169</f>
        <v>1</v>
      </c>
    </row>
    <row r="170" spans="1:10" ht="20.100000000000001" customHeight="1">
      <c r="A170" s="133">
        <v>21703</v>
      </c>
      <c r="B170" s="9" t="s">
        <v>879</v>
      </c>
      <c r="C170" s="132">
        <f t="shared" si="13"/>
        <v>130</v>
      </c>
      <c r="D170" s="57"/>
      <c r="E170" s="57"/>
      <c r="F170" s="57">
        <v>130</v>
      </c>
      <c r="G170" s="57"/>
      <c r="H170" s="57"/>
      <c r="I170" s="57"/>
      <c r="J170" s="15" t="b">
        <f>VLOOKUP(A170,表二!$A:$E,5,FALSE)=C170</f>
        <v>1</v>
      </c>
    </row>
    <row r="171" spans="1:10" ht="20.100000000000001" customHeight="1">
      <c r="A171" s="133">
        <v>21704</v>
      </c>
      <c r="B171" s="9" t="s">
        <v>885</v>
      </c>
      <c r="C171" s="132">
        <f t="shared" si="13"/>
        <v>0</v>
      </c>
      <c r="D171" s="57"/>
      <c r="E171" s="57"/>
      <c r="F171" s="57"/>
      <c r="G171" s="57"/>
      <c r="H171" s="57"/>
      <c r="I171" s="57"/>
      <c r="J171" s="15" t="b">
        <f>VLOOKUP(A171,表二!$A:$E,5,FALSE)=C171</f>
        <v>1</v>
      </c>
    </row>
    <row r="172" spans="1:10" ht="20.100000000000001" customHeight="1">
      <c r="A172" s="133">
        <v>21799</v>
      </c>
      <c r="B172" s="9" t="s">
        <v>888</v>
      </c>
      <c r="C172" s="132">
        <f t="shared" si="13"/>
        <v>10</v>
      </c>
      <c r="D172" s="57"/>
      <c r="E172" s="57"/>
      <c r="F172" s="57">
        <v>10</v>
      </c>
      <c r="G172" s="57"/>
      <c r="H172" s="57"/>
      <c r="I172" s="57"/>
      <c r="J172" s="15" t="b">
        <f>VLOOKUP(A172,表二!$A:$E,5,FALSE)=C172</f>
        <v>1</v>
      </c>
    </row>
    <row r="173" spans="1:10" ht="20.100000000000001" customHeight="1">
      <c r="A173" s="135">
        <v>219</v>
      </c>
      <c r="B173" s="10" t="s">
        <v>891</v>
      </c>
      <c r="C173" s="132">
        <f t="shared" si="13"/>
        <v>0</v>
      </c>
      <c r="D173" s="55">
        <f t="shared" ref="D173:I173" si="19">SUM(D174:D182)</f>
        <v>0</v>
      </c>
      <c r="E173" s="55">
        <f t="shared" si="19"/>
        <v>0</v>
      </c>
      <c r="F173" s="55">
        <f t="shared" si="19"/>
        <v>0</v>
      </c>
      <c r="G173" s="55">
        <f t="shared" si="19"/>
        <v>0</v>
      </c>
      <c r="H173" s="55">
        <f t="shared" si="19"/>
        <v>0</v>
      </c>
      <c r="I173" s="55">
        <f t="shared" si="19"/>
        <v>0</v>
      </c>
      <c r="J173" s="15" t="b">
        <f>VLOOKUP(A173,表二!$A:$E,5,FALSE)=C173</f>
        <v>1</v>
      </c>
    </row>
    <row r="174" spans="1:10" ht="20.100000000000001" customHeight="1">
      <c r="A174" s="133">
        <v>21901</v>
      </c>
      <c r="B174" s="9" t="s">
        <v>892</v>
      </c>
      <c r="C174" s="132">
        <f t="shared" si="13"/>
        <v>0</v>
      </c>
      <c r="D174" s="57"/>
      <c r="E174" s="57"/>
      <c r="F174" s="57"/>
      <c r="G174" s="57"/>
      <c r="H174" s="57"/>
      <c r="I174" s="57"/>
      <c r="J174" s="15" t="b">
        <f>VLOOKUP(A174,表二!$A:$E,5,FALSE)=C174</f>
        <v>1</v>
      </c>
    </row>
    <row r="175" spans="1:10" ht="20.100000000000001" customHeight="1">
      <c r="A175" s="133">
        <v>21902</v>
      </c>
      <c r="B175" s="9" t="s">
        <v>893</v>
      </c>
      <c r="C175" s="132">
        <f t="shared" si="13"/>
        <v>0</v>
      </c>
      <c r="D175" s="57"/>
      <c r="E175" s="57"/>
      <c r="F175" s="57"/>
      <c r="G175" s="57"/>
      <c r="H175" s="57"/>
      <c r="I175" s="57"/>
      <c r="J175" s="15" t="b">
        <f>VLOOKUP(A175,表二!$A:$E,5,FALSE)=C175</f>
        <v>1</v>
      </c>
    </row>
    <row r="176" spans="1:10" ht="20.100000000000001" customHeight="1">
      <c r="A176" s="133">
        <v>21903</v>
      </c>
      <c r="B176" s="9" t="s">
        <v>894</v>
      </c>
      <c r="C176" s="132">
        <f t="shared" si="13"/>
        <v>0</v>
      </c>
      <c r="D176" s="57"/>
      <c r="E176" s="57"/>
      <c r="F176" s="57"/>
      <c r="G176" s="57"/>
      <c r="H176" s="57"/>
      <c r="I176" s="57"/>
      <c r="J176" s="15" t="b">
        <f>VLOOKUP(A176,表二!$A:$E,5,FALSE)=C176</f>
        <v>1</v>
      </c>
    </row>
    <row r="177" spans="1:10" ht="20.100000000000001" customHeight="1">
      <c r="A177" s="133">
        <v>21904</v>
      </c>
      <c r="B177" s="9" t="s">
        <v>895</v>
      </c>
      <c r="C177" s="132">
        <f t="shared" si="13"/>
        <v>0</v>
      </c>
      <c r="D177" s="57"/>
      <c r="E177" s="57"/>
      <c r="F177" s="57"/>
      <c r="G177" s="57"/>
      <c r="H177" s="57"/>
      <c r="I177" s="57"/>
      <c r="J177" s="15" t="b">
        <f>VLOOKUP(A177,表二!$A:$E,5,FALSE)=C177</f>
        <v>1</v>
      </c>
    </row>
    <row r="178" spans="1:10" ht="20.100000000000001" customHeight="1">
      <c r="A178" s="133">
        <v>21905</v>
      </c>
      <c r="B178" s="9" t="s">
        <v>896</v>
      </c>
      <c r="C178" s="132">
        <f t="shared" si="13"/>
        <v>0</v>
      </c>
      <c r="D178" s="57"/>
      <c r="E178" s="57"/>
      <c r="F178" s="57"/>
      <c r="G178" s="57"/>
      <c r="H178" s="57"/>
      <c r="I178" s="57"/>
      <c r="J178" s="15" t="b">
        <f>VLOOKUP(A178,表二!$A:$E,5,FALSE)=C178</f>
        <v>1</v>
      </c>
    </row>
    <row r="179" spans="1:10" ht="20.100000000000001" customHeight="1">
      <c r="A179" s="133">
        <v>21906</v>
      </c>
      <c r="B179" s="9" t="s">
        <v>672</v>
      </c>
      <c r="C179" s="132">
        <f t="shared" si="13"/>
        <v>0</v>
      </c>
      <c r="D179" s="57"/>
      <c r="E179" s="57"/>
      <c r="F179" s="57"/>
      <c r="G179" s="57"/>
      <c r="H179" s="57"/>
      <c r="I179" s="57"/>
      <c r="J179" s="15" t="b">
        <f>VLOOKUP(A179,表二!$A:$E,5,FALSE)=C179</f>
        <v>1</v>
      </c>
    </row>
    <row r="180" spans="1:10" ht="20.100000000000001" customHeight="1">
      <c r="A180" s="133">
        <v>21907</v>
      </c>
      <c r="B180" s="9" t="s">
        <v>897</v>
      </c>
      <c r="C180" s="132">
        <f t="shared" si="13"/>
        <v>0</v>
      </c>
      <c r="D180" s="57"/>
      <c r="E180" s="57"/>
      <c r="F180" s="57"/>
      <c r="G180" s="57"/>
      <c r="H180" s="57"/>
      <c r="I180" s="57"/>
      <c r="J180" s="15" t="b">
        <f>VLOOKUP(A180,表二!$A:$E,5,FALSE)=C180</f>
        <v>1</v>
      </c>
    </row>
    <row r="181" spans="1:10" ht="20.100000000000001" customHeight="1">
      <c r="A181" s="133">
        <v>21908</v>
      </c>
      <c r="B181" s="9" t="s">
        <v>898</v>
      </c>
      <c r="C181" s="132">
        <f t="shared" si="13"/>
        <v>0</v>
      </c>
      <c r="D181" s="57"/>
      <c r="E181" s="57"/>
      <c r="F181" s="57"/>
      <c r="G181" s="57"/>
      <c r="H181" s="57"/>
      <c r="I181" s="57"/>
      <c r="J181" s="15" t="b">
        <f>VLOOKUP(A181,表二!$A:$E,5,FALSE)=C181</f>
        <v>1</v>
      </c>
    </row>
    <row r="182" spans="1:10" ht="20.100000000000001" customHeight="1">
      <c r="A182" s="133">
        <v>21999</v>
      </c>
      <c r="B182" s="9" t="s">
        <v>899</v>
      </c>
      <c r="C182" s="132">
        <f t="shared" si="13"/>
        <v>0</v>
      </c>
      <c r="D182" s="57"/>
      <c r="E182" s="57"/>
      <c r="F182" s="57"/>
      <c r="G182" s="57"/>
      <c r="H182" s="57"/>
      <c r="I182" s="57"/>
      <c r="J182" s="15" t="b">
        <f>VLOOKUP(A182,表二!$A:$E,5,FALSE)=C182</f>
        <v>1</v>
      </c>
    </row>
    <row r="183" spans="1:10" ht="20.100000000000001" customHeight="1">
      <c r="A183" s="135">
        <v>220</v>
      </c>
      <c r="B183" s="10" t="s">
        <v>900</v>
      </c>
      <c r="C183" s="132">
        <f t="shared" si="13"/>
        <v>10205</v>
      </c>
      <c r="D183" s="55">
        <f t="shared" ref="D183:I183" si="20">SUM(D184:D186)</f>
        <v>5055</v>
      </c>
      <c r="E183" s="55">
        <f t="shared" si="20"/>
        <v>0</v>
      </c>
      <c r="F183" s="55">
        <f t="shared" si="20"/>
        <v>5150</v>
      </c>
      <c r="G183" s="55">
        <f t="shared" si="20"/>
        <v>0</v>
      </c>
      <c r="H183" s="55">
        <f t="shared" si="20"/>
        <v>0</v>
      </c>
      <c r="I183" s="55">
        <f t="shared" si="20"/>
        <v>0</v>
      </c>
      <c r="J183" s="15" t="b">
        <f>VLOOKUP(A183,表二!$A:$E,5,FALSE)=C183</f>
        <v>1</v>
      </c>
    </row>
    <row r="184" spans="1:10" ht="20.100000000000001" customHeight="1">
      <c r="A184" s="133">
        <v>22001</v>
      </c>
      <c r="B184" s="9" t="s">
        <v>901</v>
      </c>
      <c r="C184" s="132">
        <f t="shared" si="13"/>
        <v>10195</v>
      </c>
      <c r="D184" s="57">
        <v>5045</v>
      </c>
      <c r="E184" s="57"/>
      <c r="F184" s="57">
        <v>5150</v>
      </c>
      <c r="G184" s="57"/>
      <c r="H184" s="57"/>
      <c r="I184" s="57"/>
      <c r="J184" s="15" t="b">
        <f>VLOOKUP(A184,表二!$A:$E,5,FALSE)=C184</f>
        <v>1</v>
      </c>
    </row>
    <row r="185" spans="1:10" ht="20.100000000000001" customHeight="1">
      <c r="A185" s="133">
        <v>22005</v>
      </c>
      <c r="B185" s="9" t="s">
        <v>924</v>
      </c>
      <c r="C185" s="132">
        <f t="shared" si="13"/>
        <v>10</v>
      </c>
      <c r="D185" s="57">
        <v>10</v>
      </c>
      <c r="E185" s="57"/>
      <c r="F185" s="57"/>
      <c r="G185" s="57"/>
      <c r="H185" s="57"/>
      <c r="I185" s="57"/>
      <c r="J185" s="15" t="b">
        <f>VLOOKUP(A185,表二!$A:$E,5,FALSE)=C185</f>
        <v>1</v>
      </c>
    </row>
    <row r="186" spans="1:10" ht="20.100000000000001" customHeight="1">
      <c r="A186" s="133">
        <v>22099</v>
      </c>
      <c r="B186" s="9" t="s">
        <v>936</v>
      </c>
      <c r="C186" s="132">
        <f t="shared" si="13"/>
        <v>0</v>
      </c>
      <c r="D186" s="57"/>
      <c r="E186" s="57"/>
      <c r="F186" s="57"/>
      <c r="G186" s="57"/>
      <c r="H186" s="57"/>
      <c r="I186" s="57"/>
      <c r="J186" s="15" t="b">
        <f>VLOOKUP(A186,表二!$A:$E,5,FALSE)=C186</f>
        <v>1</v>
      </c>
    </row>
    <row r="187" spans="1:10" ht="20.100000000000001" customHeight="1">
      <c r="A187" s="135">
        <v>221</v>
      </c>
      <c r="B187" s="10" t="s">
        <v>938</v>
      </c>
      <c r="C187" s="132">
        <f t="shared" si="13"/>
        <v>21292</v>
      </c>
      <c r="D187" s="55">
        <f t="shared" ref="D187:I187" si="21">SUM(D188:D190)</f>
        <v>11586</v>
      </c>
      <c r="E187" s="55">
        <f t="shared" si="21"/>
        <v>0</v>
      </c>
      <c r="F187" s="55">
        <f t="shared" si="21"/>
        <v>9706</v>
      </c>
      <c r="G187" s="55">
        <f t="shared" si="21"/>
        <v>0</v>
      </c>
      <c r="H187" s="55">
        <f t="shared" si="21"/>
        <v>0</v>
      </c>
      <c r="I187" s="55">
        <f t="shared" si="21"/>
        <v>0</v>
      </c>
      <c r="J187" s="15" t="b">
        <f>VLOOKUP(A187,表二!$A:$E,5,FALSE)=C187</f>
        <v>1</v>
      </c>
    </row>
    <row r="188" spans="1:10" ht="20.100000000000001" customHeight="1">
      <c r="A188" s="133">
        <v>22101</v>
      </c>
      <c r="B188" s="9" t="s">
        <v>939</v>
      </c>
      <c r="C188" s="132">
        <f t="shared" si="13"/>
        <v>7767</v>
      </c>
      <c r="D188" s="57"/>
      <c r="E188" s="57"/>
      <c r="F188" s="57">
        <v>7767</v>
      </c>
      <c r="G188" s="57"/>
      <c r="H188" s="57"/>
      <c r="I188" s="57"/>
      <c r="J188" s="15" t="b">
        <f>VLOOKUP(A188,表二!$A:$E,5,FALSE)=C188</f>
        <v>1</v>
      </c>
    </row>
    <row r="189" spans="1:10" ht="20.100000000000001" customHeight="1">
      <c r="A189" s="133">
        <v>22102</v>
      </c>
      <c r="B189" s="9" t="s">
        <v>951</v>
      </c>
      <c r="C189" s="132">
        <f t="shared" si="13"/>
        <v>12018</v>
      </c>
      <c r="D189" s="57">
        <v>11297</v>
      </c>
      <c r="E189" s="57"/>
      <c r="F189" s="57">
        <v>721</v>
      </c>
      <c r="G189" s="57"/>
      <c r="H189" s="57"/>
      <c r="I189" s="57"/>
      <c r="J189" s="15" t="b">
        <f>VLOOKUP(A189,表二!$A:$E,5,FALSE)=C189</f>
        <v>1</v>
      </c>
    </row>
    <row r="190" spans="1:10" ht="20.100000000000001" customHeight="1">
      <c r="A190" s="133">
        <v>22103</v>
      </c>
      <c r="B190" s="9" t="s">
        <v>955</v>
      </c>
      <c r="C190" s="132">
        <f t="shared" si="13"/>
        <v>1507</v>
      </c>
      <c r="D190" s="57">
        <v>289</v>
      </c>
      <c r="E190" s="57"/>
      <c r="F190" s="57">
        <v>1218</v>
      </c>
      <c r="G190" s="57"/>
      <c r="H190" s="57"/>
      <c r="I190" s="57"/>
      <c r="J190" s="15" t="b">
        <f>VLOOKUP(A190,表二!$A:$E,5,FALSE)=C190</f>
        <v>1</v>
      </c>
    </row>
    <row r="191" spans="1:10" ht="20.100000000000001" customHeight="1">
      <c r="A191" s="135">
        <v>222</v>
      </c>
      <c r="B191" s="10" t="s">
        <v>959</v>
      </c>
      <c r="C191" s="132">
        <f t="shared" si="13"/>
        <v>2577</v>
      </c>
      <c r="D191" s="55">
        <f t="shared" ref="D191:I191" si="22">SUM(D192:D195)</f>
        <v>741</v>
      </c>
      <c r="E191" s="55">
        <f t="shared" si="22"/>
        <v>0</v>
      </c>
      <c r="F191" s="55">
        <f t="shared" si="22"/>
        <v>1836</v>
      </c>
      <c r="G191" s="55">
        <f t="shared" si="22"/>
        <v>0</v>
      </c>
      <c r="H191" s="55">
        <f t="shared" si="22"/>
        <v>0</v>
      </c>
      <c r="I191" s="55">
        <f t="shared" si="22"/>
        <v>0</v>
      </c>
      <c r="J191" s="15" t="b">
        <f>VLOOKUP(A191,表二!$A:$E,5,FALSE)=C191</f>
        <v>1</v>
      </c>
    </row>
    <row r="192" spans="1:10" ht="20.100000000000001" customHeight="1">
      <c r="A192" s="133">
        <v>22201</v>
      </c>
      <c r="B192" s="9" t="s">
        <v>960</v>
      </c>
      <c r="C192" s="132">
        <f t="shared" si="13"/>
        <v>1735</v>
      </c>
      <c r="D192" s="57">
        <v>740</v>
      </c>
      <c r="E192" s="57"/>
      <c r="F192" s="57">
        <v>995</v>
      </c>
      <c r="G192" s="57"/>
      <c r="H192" s="57"/>
      <c r="I192" s="57"/>
      <c r="J192" s="15" t="b">
        <f>VLOOKUP(A192,表二!$A:$E,5,FALSE)=C192</f>
        <v>1</v>
      </c>
    </row>
    <row r="193" spans="1:10" ht="20.100000000000001" customHeight="1">
      <c r="A193" s="133">
        <v>22203</v>
      </c>
      <c r="B193" s="9" t="s">
        <v>974</v>
      </c>
      <c r="C193" s="132">
        <f t="shared" si="13"/>
        <v>0</v>
      </c>
      <c r="D193" s="57"/>
      <c r="E193" s="57"/>
      <c r="F193" s="57">
        <v>0</v>
      </c>
      <c r="G193" s="57"/>
      <c r="H193" s="57"/>
      <c r="I193" s="57"/>
      <c r="J193" s="15" t="b">
        <f>VLOOKUP(A193,表二!$A:$E,5,FALSE)=C193</f>
        <v>1</v>
      </c>
    </row>
    <row r="194" spans="1:10" ht="20.100000000000001" customHeight="1">
      <c r="A194" s="133">
        <v>22204</v>
      </c>
      <c r="B194" s="9" t="s">
        <v>980</v>
      </c>
      <c r="C194" s="132">
        <f t="shared" si="13"/>
        <v>800</v>
      </c>
      <c r="D194" s="57">
        <v>1</v>
      </c>
      <c r="E194" s="57"/>
      <c r="F194" s="57">
        <v>799</v>
      </c>
      <c r="G194" s="57"/>
      <c r="H194" s="57"/>
      <c r="I194" s="57"/>
      <c r="J194" s="15" t="b">
        <f>VLOOKUP(A194,表二!$A:$E,5,FALSE)=C194</f>
        <v>1</v>
      </c>
    </row>
    <row r="195" spans="1:10" ht="20.100000000000001" customHeight="1">
      <c r="A195" s="133">
        <v>22205</v>
      </c>
      <c r="B195" s="9" t="s">
        <v>986</v>
      </c>
      <c r="C195" s="132">
        <f t="shared" si="13"/>
        <v>42</v>
      </c>
      <c r="D195" s="57"/>
      <c r="E195" s="57"/>
      <c r="F195" s="57">
        <v>42</v>
      </c>
      <c r="G195" s="57"/>
      <c r="H195" s="57"/>
      <c r="I195" s="57"/>
      <c r="J195" s="15" t="b">
        <f>VLOOKUP(A195,表二!$A:$E,5,FALSE)=C195</f>
        <v>1</v>
      </c>
    </row>
    <row r="196" spans="1:10" ht="20.100000000000001" customHeight="1">
      <c r="A196" s="135">
        <v>224</v>
      </c>
      <c r="B196" s="10" t="s">
        <v>999</v>
      </c>
      <c r="C196" s="132">
        <f t="shared" si="13"/>
        <v>7147</v>
      </c>
      <c r="D196" s="55">
        <f t="shared" ref="D196:I196" si="23">SUM(D197:D203)</f>
        <v>1070</v>
      </c>
      <c r="E196" s="55">
        <f t="shared" si="23"/>
        <v>0</v>
      </c>
      <c r="F196" s="55">
        <f t="shared" si="23"/>
        <v>6077</v>
      </c>
      <c r="G196" s="55">
        <f t="shared" si="23"/>
        <v>0</v>
      </c>
      <c r="H196" s="55">
        <f t="shared" si="23"/>
        <v>0</v>
      </c>
      <c r="I196" s="55">
        <f t="shared" si="23"/>
        <v>0</v>
      </c>
      <c r="J196" s="15" t="b">
        <f>VLOOKUP(A196,表二!$A:$E,5,FALSE)=C196</f>
        <v>1</v>
      </c>
    </row>
    <row r="197" spans="1:10" ht="20.100000000000001" customHeight="1">
      <c r="A197" s="133">
        <v>22401</v>
      </c>
      <c r="B197" s="9" t="s">
        <v>1000</v>
      </c>
      <c r="C197" s="132">
        <f t="shared" si="13"/>
        <v>1051</v>
      </c>
      <c r="D197" s="57">
        <v>837</v>
      </c>
      <c r="E197" s="57"/>
      <c r="F197" s="57">
        <v>214</v>
      </c>
      <c r="G197" s="57"/>
      <c r="H197" s="57"/>
      <c r="I197" s="57"/>
      <c r="J197" s="15" t="b">
        <f>VLOOKUP(A197,表二!$A:$E,5,FALSE)=C197</f>
        <v>1</v>
      </c>
    </row>
    <row r="198" spans="1:10" ht="20.100000000000001" customHeight="1">
      <c r="A198" s="133">
        <v>22402</v>
      </c>
      <c r="B198" s="9" t="s">
        <v>1007</v>
      </c>
      <c r="C198" s="132">
        <f t="shared" si="13"/>
        <v>424</v>
      </c>
      <c r="D198" s="57">
        <v>150</v>
      </c>
      <c r="E198" s="57"/>
      <c r="F198" s="57">
        <v>274</v>
      </c>
      <c r="G198" s="57"/>
      <c r="H198" s="57"/>
      <c r="I198" s="57"/>
      <c r="J198" s="15" t="b">
        <f>VLOOKUP(A198,表二!$A:$E,5,FALSE)=C198</f>
        <v>1</v>
      </c>
    </row>
    <row r="199" spans="1:10" ht="20.100000000000001" customHeight="1">
      <c r="A199" s="133">
        <v>22404</v>
      </c>
      <c r="B199" s="9" t="s">
        <v>1010</v>
      </c>
      <c r="C199" s="132">
        <f t="shared" ref="C199:C210" si="24">SUM(D199:I199)</f>
        <v>30</v>
      </c>
      <c r="D199" s="57">
        <v>30</v>
      </c>
      <c r="E199" s="57"/>
      <c r="F199" s="57">
        <v>0</v>
      </c>
      <c r="G199" s="57"/>
      <c r="H199" s="57"/>
      <c r="I199" s="57"/>
      <c r="J199" s="15" t="b">
        <f>VLOOKUP(A199,表二!$A:$E,5,FALSE)=C199</f>
        <v>1</v>
      </c>
    </row>
    <row r="200" spans="1:10" ht="20.100000000000001" customHeight="1">
      <c r="A200" s="133">
        <v>22405</v>
      </c>
      <c r="B200" s="9" t="s">
        <v>1014</v>
      </c>
      <c r="C200" s="132">
        <f t="shared" si="24"/>
        <v>2114</v>
      </c>
      <c r="D200" s="57">
        <v>53</v>
      </c>
      <c r="E200" s="57"/>
      <c r="F200" s="57">
        <v>2061</v>
      </c>
      <c r="G200" s="57"/>
      <c r="H200" s="57"/>
      <c r="I200" s="57"/>
      <c r="J200" s="15" t="b">
        <f>VLOOKUP(A200,表二!$A:$E,5,FALSE)=C200</f>
        <v>1</v>
      </c>
    </row>
    <row r="201" spans="1:10" ht="20.100000000000001" customHeight="1">
      <c r="A201" s="133">
        <v>22406</v>
      </c>
      <c r="B201" s="9" t="s">
        <v>1024</v>
      </c>
      <c r="C201" s="132">
        <f t="shared" si="24"/>
        <v>3506</v>
      </c>
      <c r="D201" s="136">
        <f>-3503+3503</f>
        <v>0</v>
      </c>
      <c r="E201" s="57"/>
      <c r="F201" s="57">
        <v>3506</v>
      </c>
      <c r="G201" s="57"/>
      <c r="H201" s="57"/>
      <c r="I201" s="57"/>
      <c r="J201" s="15" t="b">
        <f>VLOOKUP(A201,表二!$A:$E,5,FALSE)=C201</f>
        <v>1</v>
      </c>
    </row>
    <row r="202" spans="1:10" ht="20.100000000000001" customHeight="1">
      <c r="A202" s="133">
        <v>22407</v>
      </c>
      <c r="B202" s="9" t="s">
        <v>1028</v>
      </c>
      <c r="C202" s="132">
        <f t="shared" si="24"/>
        <v>22</v>
      </c>
      <c r="D202" s="57">
        <v>0</v>
      </c>
      <c r="E202" s="57"/>
      <c r="F202" s="57">
        <v>22</v>
      </c>
      <c r="G202" s="57"/>
      <c r="H202" s="57"/>
      <c r="I202" s="57"/>
      <c r="J202" s="15" t="b">
        <f>VLOOKUP(A202,表二!$A:$E,5,FALSE)=C202</f>
        <v>1</v>
      </c>
    </row>
    <row r="203" spans="1:10" ht="20.100000000000001" customHeight="1">
      <c r="A203" s="133">
        <v>22499</v>
      </c>
      <c r="B203" s="9" t="s">
        <v>1032</v>
      </c>
      <c r="C203" s="132">
        <f t="shared" si="24"/>
        <v>0</v>
      </c>
      <c r="D203" s="57"/>
      <c r="E203" s="57"/>
      <c r="F203" s="57"/>
      <c r="G203" s="57"/>
      <c r="H203" s="57"/>
      <c r="I203" s="57"/>
      <c r="J203" s="15" t="b">
        <f>VLOOKUP(A203,表二!$A:$E,5,FALSE)=C203</f>
        <v>1</v>
      </c>
    </row>
    <row r="204" spans="1:10" ht="20.100000000000001" customHeight="1">
      <c r="A204" s="135">
        <v>227</v>
      </c>
      <c r="B204" s="10" t="s">
        <v>1034</v>
      </c>
      <c r="C204" s="132">
        <f t="shared" si="24"/>
        <v>0</v>
      </c>
      <c r="D204" s="55"/>
      <c r="E204" s="55"/>
      <c r="F204" s="55"/>
      <c r="G204" s="55"/>
      <c r="H204" s="55"/>
      <c r="I204" s="55"/>
      <c r="J204" s="15" t="b">
        <f>VLOOKUP(A204,表二!$A:$E,5,FALSE)=C204</f>
        <v>1</v>
      </c>
    </row>
    <row r="205" spans="1:10" ht="20.100000000000001" customHeight="1">
      <c r="A205" s="135">
        <v>229</v>
      </c>
      <c r="B205" s="10" t="s">
        <v>1035</v>
      </c>
      <c r="C205" s="132">
        <f t="shared" si="24"/>
        <v>2585</v>
      </c>
      <c r="D205" s="55">
        <f t="shared" ref="D205:I205" si="25">SUM(D206:D207)</f>
        <v>0</v>
      </c>
      <c r="E205" s="55">
        <f t="shared" si="25"/>
        <v>0</v>
      </c>
      <c r="F205" s="55">
        <f t="shared" si="25"/>
        <v>2585</v>
      </c>
      <c r="G205" s="55">
        <f t="shared" si="25"/>
        <v>0</v>
      </c>
      <c r="H205" s="55">
        <f t="shared" si="25"/>
        <v>0</v>
      </c>
      <c r="I205" s="55">
        <f t="shared" si="25"/>
        <v>0</v>
      </c>
      <c r="J205" s="15" t="b">
        <f>VLOOKUP(A205,表二!$A:$E,5,FALSE)=C205</f>
        <v>1</v>
      </c>
    </row>
    <row r="206" spans="1:10" ht="20.100000000000001" customHeight="1">
      <c r="A206" s="133">
        <v>22902</v>
      </c>
      <c r="B206" s="9" t="s">
        <v>1036</v>
      </c>
      <c r="C206" s="132">
        <f t="shared" si="24"/>
        <v>0</v>
      </c>
      <c r="D206" s="57"/>
      <c r="E206" s="57"/>
      <c r="F206" s="57"/>
      <c r="G206" s="57"/>
      <c r="H206" s="57"/>
      <c r="I206" s="57"/>
      <c r="J206" s="15" t="b">
        <f>VLOOKUP(A206,表二!$A:$E,5,FALSE)=C206</f>
        <v>1</v>
      </c>
    </row>
    <row r="207" spans="1:10" ht="20.100000000000001" customHeight="1">
      <c r="A207" s="133">
        <v>22999</v>
      </c>
      <c r="B207" s="9" t="s">
        <v>899</v>
      </c>
      <c r="C207" s="132">
        <f t="shared" si="24"/>
        <v>2585</v>
      </c>
      <c r="D207" s="57">
        <f>-585+585</f>
        <v>0</v>
      </c>
      <c r="E207" s="57"/>
      <c r="F207" s="57">
        <v>2585</v>
      </c>
      <c r="G207" s="57"/>
      <c r="H207" s="57"/>
      <c r="I207" s="57"/>
      <c r="J207" s="15" t="b">
        <f>VLOOKUP(A207,表二!$A:$E,5,FALSE)=C207</f>
        <v>1</v>
      </c>
    </row>
    <row r="208" spans="1:10" ht="20.100000000000001" customHeight="1">
      <c r="A208" s="135">
        <v>232</v>
      </c>
      <c r="B208" s="10" t="s">
        <v>1037</v>
      </c>
      <c r="C208" s="132">
        <f t="shared" si="24"/>
        <v>4100</v>
      </c>
      <c r="D208" s="55">
        <f t="shared" ref="D208:I208" si="26">SUM(D209)</f>
        <v>4100</v>
      </c>
      <c r="E208" s="55">
        <f t="shared" si="26"/>
        <v>0</v>
      </c>
      <c r="F208" s="55">
        <f t="shared" si="26"/>
        <v>0</v>
      </c>
      <c r="G208" s="55">
        <f t="shared" si="26"/>
        <v>0</v>
      </c>
      <c r="H208" s="55">
        <f t="shared" si="26"/>
        <v>0</v>
      </c>
      <c r="I208" s="55">
        <f t="shared" si="26"/>
        <v>0</v>
      </c>
      <c r="J208" s="15" t="b">
        <f>VLOOKUP(A208,表二!$A:$E,5,FALSE)=C208</f>
        <v>1</v>
      </c>
    </row>
    <row r="209" spans="1:10" ht="20.100000000000001" customHeight="1">
      <c r="A209" s="133">
        <v>23203</v>
      </c>
      <c r="B209" s="9" t="s">
        <v>1038</v>
      </c>
      <c r="C209" s="132">
        <f t="shared" si="24"/>
        <v>4100</v>
      </c>
      <c r="D209" s="57">
        <v>4100</v>
      </c>
      <c r="E209" s="57"/>
      <c r="F209" s="57"/>
      <c r="G209" s="57"/>
      <c r="H209" s="57"/>
      <c r="I209" s="57"/>
      <c r="J209" s="15" t="b">
        <f>VLOOKUP(A209,表二!$A:$E,5,FALSE)=C209</f>
        <v>1</v>
      </c>
    </row>
    <row r="210" spans="1:10" ht="20.100000000000001" customHeight="1">
      <c r="A210" s="135">
        <v>233</v>
      </c>
      <c r="B210" s="10" t="s">
        <v>1043</v>
      </c>
      <c r="C210" s="132">
        <f t="shared" si="24"/>
        <v>0</v>
      </c>
      <c r="D210" s="55"/>
      <c r="E210" s="55"/>
      <c r="F210" s="55"/>
      <c r="G210" s="55"/>
      <c r="H210" s="55"/>
      <c r="I210" s="55"/>
      <c r="J210" s="15" t="b">
        <f>VLOOKUP(A210,表二!$A:$E,5,FALSE)=C210</f>
        <v>1</v>
      </c>
    </row>
    <row r="211" spans="1:10" ht="20.100000000000001" customHeight="1">
      <c r="A211" s="232" t="s">
        <v>1045</v>
      </c>
      <c r="B211" s="232"/>
      <c r="C211" s="10">
        <f t="shared" ref="C211:I211" si="27">C6+C33+C36+C39+C51+C62+C73+C80+C102+C116+C132+C139+C148+C155+C163+C167+C173+C183+C187+C191+C196+C204+C205+C208+C210</f>
        <v>399141</v>
      </c>
      <c r="D211" s="10">
        <f t="shared" si="27"/>
        <v>271867</v>
      </c>
      <c r="E211" s="10">
        <f t="shared" si="27"/>
        <v>0</v>
      </c>
      <c r="F211" s="10">
        <f t="shared" si="27"/>
        <v>123124</v>
      </c>
      <c r="G211" s="10">
        <f t="shared" si="27"/>
        <v>4150</v>
      </c>
      <c r="H211" s="10">
        <f t="shared" si="27"/>
        <v>0</v>
      </c>
      <c r="I211" s="10">
        <f t="shared" si="27"/>
        <v>0</v>
      </c>
      <c r="J211" s="15" t="b">
        <f>VLOOKUP(A211,表二!$B:$E,4,FALSE)=C211</f>
        <v>1</v>
      </c>
    </row>
    <row r="212" spans="1:10">
      <c r="J212" s="15"/>
    </row>
    <row r="213" spans="1:10">
      <c r="J213" s="15"/>
    </row>
    <row r="214" spans="1:10">
      <c r="A214" s="233" t="s">
        <v>1166</v>
      </c>
      <c r="B214" s="233"/>
      <c r="C214" s="137" t="b">
        <f>C211=表三!J7</f>
        <v>1</v>
      </c>
      <c r="D214" s="61"/>
      <c r="E214" s="61" t="b">
        <f>E211=表三!D53</f>
        <v>1</v>
      </c>
      <c r="F214" s="61" t="b">
        <f>F211=表三!D82</f>
        <v>1</v>
      </c>
      <c r="G214" s="61" t="b">
        <f>G211&lt;=表三!D83</f>
        <v>1</v>
      </c>
      <c r="H214" s="60" t="b">
        <f>H211=表三!D87+表三!D88</f>
        <v>1</v>
      </c>
      <c r="I214" s="61"/>
      <c r="J214" s="15"/>
    </row>
  </sheetData>
  <autoFilter ref="A5:I211"/>
  <mergeCells count="12">
    <mergeCell ref="J4:J5"/>
    <mergeCell ref="A2:I2"/>
    <mergeCell ref="A4:B4"/>
    <mergeCell ref="A211:B211"/>
    <mergeCell ref="A214:B214"/>
    <mergeCell ref="C4:C5"/>
    <mergeCell ref="D4:D5"/>
    <mergeCell ref="E4:E5"/>
    <mergeCell ref="F4:F5"/>
    <mergeCell ref="G4:G5"/>
    <mergeCell ref="H4:H5"/>
    <mergeCell ref="I4:I5"/>
  </mergeCells>
  <phoneticPr fontId="29" type="noConversion"/>
  <printOptions horizontalCentered="1"/>
  <pageMargins left="0.47244094488188998" right="0.47244094488188998" top="0.47244094488188998" bottom="0.35433070866141703" header="0.118110236220472" footer="0.118110236220472"/>
  <pageSetup paperSize="9" scale="8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showGridLines="0" showZeros="0" workbookViewId="0">
      <pane ySplit="5" topLeftCell="A6" activePane="bottomLeft" state="frozen"/>
      <selection pane="bottomLeft" activeCell="T1" sqref="T1:U1048576"/>
    </sheetView>
  </sheetViews>
  <sheetFormatPr defaultColWidth="9" defaultRowHeight="13.5"/>
  <cols>
    <col min="1" max="1" width="9" style="2"/>
    <col min="2" max="2" width="33.375" style="2" customWidth="1"/>
    <col min="3" max="18" width="7.375" style="2" customWidth="1"/>
    <col min="19" max="16384" width="9" style="2"/>
  </cols>
  <sheetData>
    <row r="1" spans="1:19" ht="14.25">
      <c r="A1" s="4" t="s">
        <v>1167</v>
      </c>
    </row>
    <row r="2" spans="1:19" s="1" customFormat="1" ht="22.5">
      <c r="A2" s="211" t="s">
        <v>1168</v>
      </c>
      <c r="B2" s="211"/>
      <c r="C2" s="211"/>
      <c r="D2" s="211"/>
      <c r="E2" s="211"/>
      <c r="F2" s="211"/>
      <c r="G2" s="211"/>
      <c r="H2" s="211"/>
      <c r="I2" s="211"/>
      <c r="J2" s="211"/>
      <c r="K2" s="211"/>
      <c r="L2" s="211"/>
      <c r="M2" s="211"/>
      <c r="N2" s="211"/>
      <c r="O2" s="211"/>
      <c r="P2" s="211"/>
      <c r="Q2" s="211"/>
      <c r="R2" s="211"/>
    </row>
    <row r="3" spans="1:19" ht="20.25" customHeight="1">
      <c r="D3" s="5"/>
      <c r="E3" s="5"/>
      <c r="F3" s="5"/>
      <c r="G3" s="5"/>
      <c r="H3" s="5"/>
      <c r="I3" s="5"/>
      <c r="R3" s="13" t="s">
        <v>1169</v>
      </c>
    </row>
    <row r="4" spans="1:19" s="3" customFormat="1" ht="23.1" customHeight="1">
      <c r="A4" s="231" t="s">
        <v>26</v>
      </c>
      <c r="B4" s="231"/>
      <c r="C4" s="231" t="s">
        <v>1170</v>
      </c>
      <c r="D4" s="6">
        <v>501</v>
      </c>
      <c r="E4" s="6">
        <v>502</v>
      </c>
      <c r="F4" s="6">
        <v>503</v>
      </c>
      <c r="G4" s="6">
        <v>504</v>
      </c>
      <c r="H4" s="6">
        <v>505</v>
      </c>
      <c r="I4" s="6">
        <v>506</v>
      </c>
      <c r="J4" s="6">
        <v>507</v>
      </c>
      <c r="K4" s="6">
        <v>508</v>
      </c>
      <c r="L4" s="6">
        <v>509</v>
      </c>
      <c r="M4" s="6">
        <v>510</v>
      </c>
      <c r="N4" s="6">
        <v>511</v>
      </c>
      <c r="O4" s="6">
        <v>512</v>
      </c>
      <c r="P4" s="6">
        <v>513</v>
      </c>
      <c r="Q4" s="6">
        <v>514</v>
      </c>
      <c r="R4" s="6">
        <v>515</v>
      </c>
    </row>
    <row r="5" spans="1:19" s="3" customFormat="1" ht="69" customHeight="1">
      <c r="A5" s="6" t="s">
        <v>30</v>
      </c>
      <c r="B5" s="6" t="s">
        <v>31</v>
      </c>
      <c r="C5" s="231"/>
      <c r="D5" s="7" t="s">
        <v>1171</v>
      </c>
      <c r="E5" s="7" t="s">
        <v>1172</v>
      </c>
      <c r="F5" s="7" t="s">
        <v>1173</v>
      </c>
      <c r="G5" s="7" t="s">
        <v>1174</v>
      </c>
      <c r="H5" s="7" t="s">
        <v>1175</v>
      </c>
      <c r="I5" s="7" t="s">
        <v>1176</v>
      </c>
      <c r="J5" s="7" t="s">
        <v>1177</v>
      </c>
      <c r="K5" s="7" t="s">
        <v>1178</v>
      </c>
      <c r="L5" s="7" t="s">
        <v>1179</v>
      </c>
      <c r="M5" s="7" t="s">
        <v>1180</v>
      </c>
      <c r="N5" s="7" t="s">
        <v>1181</v>
      </c>
      <c r="O5" s="7" t="s">
        <v>1182</v>
      </c>
      <c r="P5" s="7" t="s">
        <v>1053</v>
      </c>
      <c r="Q5" s="7" t="s">
        <v>1183</v>
      </c>
      <c r="R5" s="7" t="s">
        <v>1184</v>
      </c>
      <c r="S5" s="14" t="s">
        <v>1165</v>
      </c>
    </row>
    <row r="6" spans="1:19" ht="20.100000000000001" customHeight="1">
      <c r="A6" s="8">
        <v>201</v>
      </c>
      <c r="B6" s="9" t="s">
        <v>1185</v>
      </c>
      <c r="C6" s="10">
        <f t="shared" ref="C6:C12" si="0">SUM(D6:R6)</f>
        <v>39682</v>
      </c>
      <c r="D6" s="9">
        <v>21822</v>
      </c>
      <c r="E6" s="9">
        <v>9541</v>
      </c>
      <c r="F6" s="9">
        <v>918</v>
      </c>
      <c r="G6" s="9">
        <v>323</v>
      </c>
      <c r="H6" s="9">
        <v>4578</v>
      </c>
      <c r="I6" s="9">
        <v>0</v>
      </c>
      <c r="J6" s="9">
        <v>13</v>
      </c>
      <c r="K6" s="9">
        <v>0</v>
      </c>
      <c r="L6" s="9">
        <v>2487</v>
      </c>
      <c r="M6" s="9">
        <v>0</v>
      </c>
      <c r="N6" s="9">
        <v>0</v>
      </c>
      <c r="O6" s="9">
        <v>0</v>
      </c>
      <c r="P6" s="9">
        <v>0</v>
      </c>
      <c r="Q6" s="9">
        <v>0</v>
      </c>
      <c r="R6" s="9">
        <v>0</v>
      </c>
      <c r="S6" s="15" t="b">
        <f>VLOOKUP(A6,表四!$A:$C,3,FALSE)=C6</f>
        <v>1</v>
      </c>
    </row>
    <row r="7" spans="1:19" ht="20.100000000000001" customHeight="1">
      <c r="A7" s="8">
        <v>202</v>
      </c>
      <c r="B7" s="9" t="s">
        <v>1186</v>
      </c>
      <c r="C7" s="10">
        <f t="shared" si="0"/>
        <v>0</v>
      </c>
      <c r="D7" s="9">
        <v>0</v>
      </c>
      <c r="E7" s="9">
        <v>0</v>
      </c>
      <c r="F7" s="9">
        <v>0</v>
      </c>
      <c r="G7" s="9">
        <v>0</v>
      </c>
      <c r="H7" s="9">
        <v>0</v>
      </c>
      <c r="I7" s="9">
        <v>0</v>
      </c>
      <c r="J7" s="9">
        <v>0</v>
      </c>
      <c r="K7" s="9">
        <v>0</v>
      </c>
      <c r="L7" s="9">
        <v>0</v>
      </c>
      <c r="M7" s="9">
        <v>0</v>
      </c>
      <c r="N7" s="9">
        <v>0</v>
      </c>
      <c r="O7" s="9">
        <v>0</v>
      </c>
      <c r="P7" s="9">
        <v>0</v>
      </c>
      <c r="Q7" s="9">
        <v>0</v>
      </c>
      <c r="R7" s="9">
        <v>0</v>
      </c>
      <c r="S7" s="15" t="b">
        <f>VLOOKUP(A7,表四!$A:$C,3,FALSE)=C7</f>
        <v>1</v>
      </c>
    </row>
    <row r="8" spans="1:19" ht="20.100000000000001" customHeight="1">
      <c r="A8" s="8">
        <v>203</v>
      </c>
      <c r="B8" s="9" t="s">
        <v>1187</v>
      </c>
      <c r="C8" s="10">
        <f t="shared" si="0"/>
        <v>0</v>
      </c>
      <c r="D8" s="9">
        <v>0</v>
      </c>
      <c r="E8" s="9">
        <v>0</v>
      </c>
      <c r="F8" s="9">
        <v>0</v>
      </c>
      <c r="G8" s="9">
        <v>0</v>
      </c>
      <c r="H8" s="9">
        <v>0</v>
      </c>
      <c r="I8" s="9">
        <v>0</v>
      </c>
      <c r="J8" s="9">
        <v>0</v>
      </c>
      <c r="K8" s="9">
        <v>0</v>
      </c>
      <c r="L8" s="9">
        <v>0</v>
      </c>
      <c r="M8" s="9">
        <v>0</v>
      </c>
      <c r="N8" s="9">
        <v>0</v>
      </c>
      <c r="O8" s="9">
        <v>0</v>
      </c>
      <c r="P8" s="9">
        <v>0</v>
      </c>
      <c r="Q8" s="9">
        <v>0</v>
      </c>
      <c r="R8" s="9">
        <v>0</v>
      </c>
      <c r="S8" s="15" t="b">
        <f>VLOOKUP(A8,表四!$A:$C,3,FALSE)=C8</f>
        <v>1</v>
      </c>
    </row>
    <row r="9" spans="1:19" ht="20.100000000000001" customHeight="1">
      <c r="A9" s="8">
        <v>204</v>
      </c>
      <c r="B9" s="9" t="s">
        <v>1188</v>
      </c>
      <c r="C9" s="10">
        <f t="shared" si="0"/>
        <v>14400</v>
      </c>
      <c r="D9" s="9">
        <v>9583</v>
      </c>
      <c r="E9" s="9">
        <v>3780</v>
      </c>
      <c r="F9" s="9">
        <v>0</v>
      </c>
      <c r="G9" s="9">
        <v>0</v>
      </c>
      <c r="H9" s="9">
        <v>949</v>
      </c>
      <c r="I9" s="9">
        <v>0</v>
      </c>
      <c r="J9" s="9">
        <v>0</v>
      </c>
      <c r="K9" s="9">
        <v>0</v>
      </c>
      <c r="L9" s="9">
        <v>88</v>
      </c>
      <c r="M9" s="9">
        <v>0</v>
      </c>
      <c r="N9" s="9">
        <v>0</v>
      </c>
      <c r="O9" s="9">
        <v>0</v>
      </c>
      <c r="P9" s="9"/>
      <c r="Q9" s="9"/>
      <c r="R9" s="9">
        <v>0</v>
      </c>
      <c r="S9" s="15" t="b">
        <f>VLOOKUP(A9,表四!$A:$C,3,FALSE)=C9</f>
        <v>1</v>
      </c>
    </row>
    <row r="10" spans="1:19" ht="20.100000000000001" customHeight="1">
      <c r="A10" s="8">
        <v>205</v>
      </c>
      <c r="B10" s="9" t="s">
        <v>1189</v>
      </c>
      <c r="C10" s="10">
        <f t="shared" si="0"/>
        <v>107796</v>
      </c>
      <c r="D10" s="9">
        <v>902</v>
      </c>
      <c r="E10" s="9">
        <v>2298</v>
      </c>
      <c r="F10" s="9">
        <v>3056</v>
      </c>
      <c r="G10" s="9">
        <v>0</v>
      </c>
      <c r="H10" s="9">
        <v>97959</v>
      </c>
      <c r="I10" s="9">
        <v>2133</v>
      </c>
      <c r="J10" s="9">
        <v>0</v>
      </c>
      <c r="K10" s="9">
        <v>0</v>
      </c>
      <c r="L10" s="9">
        <v>1448</v>
      </c>
      <c r="M10" s="9">
        <v>0</v>
      </c>
      <c r="N10" s="9"/>
      <c r="O10" s="9">
        <v>0</v>
      </c>
      <c r="P10" s="9">
        <v>0</v>
      </c>
      <c r="Q10" s="9">
        <v>0</v>
      </c>
      <c r="R10" s="9">
        <v>0</v>
      </c>
      <c r="S10" s="15" t="b">
        <f>VLOOKUP(A10,表四!$A:$C,3,FALSE)=C10</f>
        <v>1</v>
      </c>
    </row>
    <row r="11" spans="1:19" ht="20.100000000000001" customHeight="1">
      <c r="A11" s="8">
        <v>206</v>
      </c>
      <c r="B11" s="9" t="s">
        <v>1190</v>
      </c>
      <c r="C11" s="10">
        <f t="shared" si="0"/>
        <v>2772</v>
      </c>
      <c r="D11" s="9">
        <v>173</v>
      </c>
      <c r="E11" s="9">
        <v>64</v>
      </c>
      <c r="F11" s="9">
        <v>265</v>
      </c>
      <c r="G11" s="9">
        <v>0</v>
      </c>
      <c r="H11" s="9">
        <v>1009</v>
      </c>
      <c r="I11" s="9">
        <v>1000</v>
      </c>
      <c r="J11" s="9">
        <v>261</v>
      </c>
      <c r="K11" s="9">
        <v>0</v>
      </c>
      <c r="L11" s="9">
        <v>0</v>
      </c>
      <c r="M11" s="9">
        <v>0</v>
      </c>
      <c r="N11" s="9">
        <v>0</v>
      </c>
      <c r="O11" s="9">
        <v>0</v>
      </c>
      <c r="P11" s="9">
        <v>0</v>
      </c>
      <c r="Q11" s="9">
        <v>0</v>
      </c>
      <c r="R11" s="9">
        <v>0</v>
      </c>
      <c r="S11" s="15" t="b">
        <f>VLOOKUP(A11,表四!$A:$C,3,FALSE)=C11</f>
        <v>1</v>
      </c>
    </row>
    <row r="12" spans="1:19" ht="20.100000000000001" customHeight="1">
      <c r="A12" s="8">
        <v>207</v>
      </c>
      <c r="B12" s="9" t="s">
        <v>1191</v>
      </c>
      <c r="C12" s="10">
        <f t="shared" si="0"/>
        <v>8898</v>
      </c>
      <c r="D12" s="9">
        <v>891</v>
      </c>
      <c r="E12" s="9">
        <v>1592</v>
      </c>
      <c r="F12" s="9">
        <v>105</v>
      </c>
      <c r="G12" s="9">
        <v>1122</v>
      </c>
      <c r="H12" s="9">
        <v>4330</v>
      </c>
      <c r="I12" s="9">
        <v>767</v>
      </c>
      <c r="J12" s="9">
        <v>0</v>
      </c>
      <c r="K12" s="9">
        <v>0</v>
      </c>
      <c r="L12" s="9">
        <v>91</v>
      </c>
      <c r="M12" s="9">
        <v>0</v>
      </c>
      <c r="N12" s="9">
        <v>0</v>
      </c>
      <c r="O12" s="9">
        <v>0</v>
      </c>
      <c r="P12" s="9">
        <v>0</v>
      </c>
      <c r="Q12" s="9">
        <v>0</v>
      </c>
      <c r="R12" s="9">
        <v>0</v>
      </c>
      <c r="S12" s="15" t="b">
        <f>VLOOKUP(A12,表四!$A:$C,3,FALSE)=C12</f>
        <v>1</v>
      </c>
    </row>
    <row r="13" spans="1:19" ht="20.100000000000001" customHeight="1">
      <c r="A13" s="8">
        <v>208</v>
      </c>
      <c r="B13" s="9" t="s">
        <v>1192</v>
      </c>
      <c r="C13" s="10">
        <f t="shared" ref="C13:C16" si="1">SUM(D13:R13)</f>
        <v>36206</v>
      </c>
      <c r="D13" s="9">
        <v>6431</v>
      </c>
      <c r="E13" s="9">
        <v>1032</v>
      </c>
      <c r="F13" s="9">
        <v>1428</v>
      </c>
      <c r="G13" s="9">
        <v>278</v>
      </c>
      <c r="H13" s="9">
        <v>9078</v>
      </c>
      <c r="I13" s="9">
        <v>0</v>
      </c>
      <c r="J13" s="9">
        <v>128</v>
      </c>
      <c r="K13" s="9">
        <v>0</v>
      </c>
      <c r="L13" s="9">
        <v>16047</v>
      </c>
      <c r="M13" s="9">
        <v>1784</v>
      </c>
      <c r="N13" s="9">
        <v>0</v>
      </c>
      <c r="O13" s="9">
        <v>0</v>
      </c>
      <c r="P13" s="9">
        <v>0</v>
      </c>
      <c r="Q13" s="9">
        <v>0</v>
      </c>
      <c r="R13" s="9">
        <v>0</v>
      </c>
      <c r="S13" s="15" t="b">
        <f>VLOOKUP(A13,表四!$A:$C,3,FALSE)=C13</f>
        <v>1</v>
      </c>
    </row>
    <row r="14" spans="1:19" ht="20.100000000000001" customHeight="1">
      <c r="A14" s="8">
        <v>210</v>
      </c>
      <c r="B14" s="9" t="s">
        <v>1193</v>
      </c>
      <c r="C14" s="10">
        <f t="shared" si="1"/>
        <v>25832</v>
      </c>
      <c r="D14" s="9">
        <v>2660</v>
      </c>
      <c r="E14" s="9">
        <v>2794</v>
      </c>
      <c r="F14" s="9">
        <v>387</v>
      </c>
      <c r="G14" s="9">
        <v>300</v>
      </c>
      <c r="H14" s="9">
        <v>12174</v>
      </c>
      <c r="I14" s="9">
        <v>0</v>
      </c>
      <c r="J14" s="9">
        <v>0</v>
      </c>
      <c r="K14" s="9">
        <v>0</v>
      </c>
      <c r="L14" s="9">
        <v>5710</v>
      </c>
      <c r="M14" s="9">
        <v>1807</v>
      </c>
      <c r="N14" s="9">
        <v>0</v>
      </c>
      <c r="O14" s="9">
        <v>0</v>
      </c>
      <c r="P14" s="9">
        <v>0</v>
      </c>
      <c r="Q14" s="9">
        <v>0</v>
      </c>
      <c r="R14" s="9">
        <v>0</v>
      </c>
      <c r="S14" s="15" t="b">
        <f>VLOOKUP(A14,表四!$A:$C,3,FALSE)=C14</f>
        <v>1</v>
      </c>
    </row>
    <row r="15" spans="1:19" ht="20.100000000000001" customHeight="1">
      <c r="A15" s="8">
        <v>211</v>
      </c>
      <c r="B15" s="9" t="s">
        <v>1194</v>
      </c>
      <c r="C15" s="10">
        <f t="shared" si="1"/>
        <v>20153</v>
      </c>
      <c r="D15" s="9">
        <v>459</v>
      </c>
      <c r="E15" s="9">
        <v>333</v>
      </c>
      <c r="F15" s="9">
        <v>4136</v>
      </c>
      <c r="G15" s="9">
        <v>0</v>
      </c>
      <c r="H15" s="9">
        <v>12092</v>
      </c>
      <c r="I15" s="9">
        <v>2298</v>
      </c>
      <c r="J15" s="9">
        <v>0</v>
      </c>
      <c r="K15" s="9">
        <v>0</v>
      </c>
      <c r="L15" s="9">
        <v>835</v>
      </c>
      <c r="M15" s="9">
        <v>0</v>
      </c>
      <c r="N15" s="9">
        <v>0</v>
      </c>
      <c r="O15" s="9">
        <v>0</v>
      </c>
      <c r="P15" s="9"/>
      <c r="Q15" s="9">
        <v>0</v>
      </c>
      <c r="R15" s="9">
        <v>0</v>
      </c>
      <c r="S15" s="15" t="b">
        <f>VLOOKUP(A15,表四!$A:$C,3,FALSE)=C15</f>
        <v>1</v>
      </c>
    </row>
    <row r="16" spans="1:19" ht="20.100000000000001" customHeight="1">
      <c r="A16" s="8">
        <v>212</v>
      </c>
      <c r="B16" s="9" t="s">
        <v>1195</v>
      </c>
      <c r="C16" s="10">
        <f t="shared" si="1"/>
        <v>26255</v>
      </c>
      <c r="D16" s="9">
        <v>3038</v>
      </c>
      <c r="E16" s="9">
        <v>1910</v>
      </c>
      <c r="F16" s="9">
        <v>7847</v>
      </c>
      <c r="G16" s="9">
        <v>0</v>
      </c>
      <c r="H16" s="9">
        <v>11837</v>
      </c>
      <c r="I16" s="9">
        <v>1522</v>
      </c>
      <c r="J16" s="9">
        <v>0</v>
      </c>
      <c r="K16" s="9">
        <v>0</v>
      </c>
      <c r="L16" s="9">
        <v>101</v>
      </c>
      <c r="M16" s="9">
        <v>0</v>
      </c>
      <c r="N16" s="9">
        <v>0</v>
      </c>
      <c r="O16" s="9">
        <v>0</v>
      </c>
      <c r="P16" s="9">
        <v>0</v>
      </c>
      <c r="Q16" s="9">
        <v>0</v>
      </c>
      <c r="R16" s="9">
        <v>0</v>
      </c>
      <c r="S16" s="15" t="b">
        <f>VLOOKUP(A16,表四!$A:$C,3,FALSE)=C16</f>
        <v>1</v>
      </c>
    </row>
    <row r="17" spans="1:19" ht="20.100000000000001" customHeight="1">
      <c r="A17" s="8">
        <v>213</v>
      </c>
      <c r="B17" s="9" t="s">
        <v>1196</v>
      </c>
      <c r="C17" s="10">
        <f t="shared" ref="C17:C31" si="2">SUM(D17:R17)</f>
        <v>60606</v>
      </c>
      <c r="D17" s="9">
        <v>2369</v>
      </c>
      <c r="E17" s="9">
        <v>1850</v>
      </c>
      <c r="F17" s="9">
        <v>31061</v>
      </c>
      <c r="G17" s="9">
        <v>3161</v>
      </c>
      <c r="H17" s="9">
        <v>6930</v>
      </c>
      <c r="I17" s="9">
        <v>4717</v>
      </c>
      <c r="J17" s="9">
        <v>497</v>
      </c>
      <c r="K17" s="9">
        <v>914</v>
      </c>
      <c r="L17" s="9">
        <v>9107</v>
      </c>
      <c r="M17" s="9">
        <v>0</v>
      </c>
      <c r="N17" s="9">
        <v>0</v>
      </c>
      <c r="O17" s="9">
        <v>0</v>
      </c>
      <c r="P17" s="9"/>
      <c r="Q17" s="9">
        <v>0</v>
      </c>
      <c r="R17" s="9">
        <v>0</v>
      </c>
      <c r="S17" s="15" t="b">
        <f>VLOOKUP(A17,表四!$A:$C,3,FALSE)=C17</f>
        <v>1</v>
      </c>
    </row>
    <row r="18" spans="1:19" ht="20.100000000000001" customHeight="1">
      <c r="A18" s="8">
        <v>214</v>
      </c>
      <c r="B18" s="9" t="s">
        <v>1197</v>
      </c>
      <c r="C18" s="10">
        <f t="shared" si="2"/>
        <v>4903</v>
      </c>
      <c r="D18" s="9">
        <v>251</v>
      </c>
      <c r="E18" s="9">
        <v>132</v>
      </c>
      <c r="F18" s="9">
        <v>730</v>
      </c>
      <c r="G18" s="9">
        <v>0</v>
      </c>
      <c r="H18" s="9">
        <v>279</v>
      </c>
      <c r="I18" s="9">
        <v>2139</v>
      </c>
      <c r="J18" s="9">
        <v>1365</v>
      </c>
      <c r="K18" s="9">
        <v>0</v>
      </c>
      <c r="L18" s="9">
        <v>7</v>
      </c>
      <c r="M18" s="9">
        <v>0</v>
      </c>
      <c r="N18" s="9">
        <v>0</v>
      </c>
      <c r="O18" s="9">
        <v>0</v>
      </c>
      <c r="P18" s="9"/>
      <c r="Q18" s="9">
        <v>0</v>
      </c>
      <c r="R18" s="9">
        <v>0</v>
      </c>
      <c r="S18" s="15" t="b">
        <f>VLOOKUP(A18,表四!$A:$C,3,FALSE)=C18</f>
        <v>1</v>
      </c>
    </row>
    <row r="19" spans="1:19" ht="20.100000000000001" customHeight="1">
      <c r="A19" s="8">
        <v>215</v>
      </c>
      <c r="B19" s="11" t="s">
        <v>1198</v>
      </c>
      <c r="C19" s="10">
        <f t="shared" si="2"/>
        <v>1732</v>
      </c>
      <c r="D19" s="9">
        <v>362</v>
      </c>
      <c r="E19" s="9">
        <v>71</v>
      </c>
      <c r="F19" s="9">
        <v>0</v>
      </c>
      <c r="G19" s="9">
        <v>0</v>
      </c>
      <c r="H19" s="9">
        <v>47</v>
      </c>
      <c r="I19" s="9">
        <v>1104</v>
      </c>
      <c r="J19" s="9">
        <v>32</v>
      </c>
      <c r="K19" s="9">
        <v>0</v>
      </c>
      <c r="L19" s="9">
        <v>116</v>
      </c>
      <c r="M19" s="9">
        <v>0</v>
      </c>
      <c r="N19" s="9">
        <v>0</v>
      </c>
      <c r="O19" s="9">
        <v>0</v>
      </c>
      <c r="P19" s="9">
        <v>0</v>
      </c>
      <c r="Q19" s="9">
        <v>0</v>
      </c>
      <c r="R19" s="9">
        <v>0</v>
      </c>
      <c r="S19" s="15" t="b">
        <f>VLOOKUP(A19,表四!$A:$C,3,FALSE)=C19</f>
        <v>1</v>
      </c>
    </row>
    <row r="20" spans="1:19" ht="20.100000000000001" customHeight="1">
      <c r="A20" s="8">
        <v>216</v>
      </c>
      <c r="B20" s="11" t="s">
        <v>1199</v>
      </c>
      <c r="C20" s="10">
        <f t="shared" si="2"/>
        <v>1860</v>
      </c>
      <c r="D20" s="9">
        <v>92</v>
      </c>
      <c r="E20" s="9">
        <v>41</v>
      </c>
      <c r="F20" s="9">
        <v>1666</v>
      </c>
      <c r="G20" s="9">
        <v>0</v>
      </c>
      <c r="H20" s="9">
        <v>0</v>
      </c>
      <c r="I20" s="9">
        <v>0</v>
      </c>
      <c r="J20" s="9">
        <v>60</v>
      </c>
      <c r="K20" s="9">
        <v>0</v>
      </c>
      <c r="L20" s="9">
        <v>1</v>
      </c>
      <c r="M20" s="9">
        <v>0</v>
      </c>
      <c r="N20" s="9">
        <v>0</v>
      </c>
      <c r="O20" s="9">
        <v>0</v>
      </c>
      <c r="P20" s="9"/>
      <c r="Q20" s="9">
        <v>0</v>
      </c>
      <c r="R20" s="9">
        <v>0</v>
      </c>
      <c r="S20" s="15" t="b">
        <f>VLOOKUP(A20,表四!$A:$C,3,FALSE)=C20</f>
        <v>1</v>
      </c>
    </row>
    <row r="21" spans="1:19" ht="20.100000000000001" customHeight="1">
      <c r="A21" s="8">
        <v>217</v>
      </c>
      <c r="B21" s="8" t="s">
        <v>1200</v>
      </c>
      <c r="C21" s="10">
        <f t="shared" si="2"/>
        <v>140</v>
      </c>
      <c r="D21" s="9">
        <v>0</v>
      </c>
      <c r="E21" s="9">
        <v>10</v>
      </c>
      <c r="F21" s="9">
        <v>0</v>
      </c>
      <c r="G21" s="9">
        <v>0</v>
      </c>
      <c r="H21" s="9">
        <v>0</v>
      </c>
      <c r="I21" s="9">
        <v>0</v>
      </c>
      <c r="J21" s="9">
        <v>130</v>
      </c>
      <c r="K21" s="9">
        <v>0</v>
      </c>
      <c r="L21" s="9">
        <v>0</v>
      </c>
      <c r="M21" s="9">
        <v>0</v>
      </c>
      <c r="N21" s="9">
        <v>0</v>
      </c>
      <c r="O21" s="9">
        <v>0</v>
      </c>
      <c r="P21" s="9">
        <v>0</v>
      </c>
      <c r="Q21" s="9">
        <v>0</v>
      </c>
      <c r="R21" s="9">
        <v>0</v>
      </c>
      <c r="S21" s="15" t="b">
        <f>VLOOKUP(A21,表四!$A:$C,3,FALSE)=C21</f>
        <v>1</v>
      </c>
    </row>
    <row r="22" spans="1:19" ht="20.100000000000001" customHeight="1">
      <c r="A22" s="8">
        <v>219</v>
      </c>
      <c r="B22" s="11" t="s">
        <v>1201</v>
      </c>
      <c r="C22" s="10">
        <f t="shared" si="2"/>
        <v>0</v>
      </c>
      <c r="D22" s="9">
        <v>0</v>
      </c>
      <c r="E22" s="9">
        <v>0</v>
      </c>
      <c r="F22" s="9">
        <v>0</v>
      </c>
      <c r="G22" s="9">
        <v>0</v>
      </c>
      <c r="H22" s="9">
        <v>0</v>
      </c>
      <c r="I22" s="9">
        <v>0</v>
      </c>
      <c r="J22" s="9">
        <v>0</v>
      </c>
      <c r="K22" s="9">
        <v>0</v>
      </c>
      <c r="L22" s="9">
        <v>0</v>
      </c>
      <c r="M22" s="9">
        <v>0</v>
      </c>
      <c r="N22" s="9">
        <v>0</v>
      </c>
      <c r="O22" s="9">
        <v>0</v>
      </c>
      <c r="P22" s="9">
        <v>0</v>
      </c>
      <c r="Q22" s="9">
        <v>0</v>
      </c>
      <c r="R22" s="9">
        <v>0</v>
      </c>
      <c r="S22" s="15" t="b">
        <f>VLOOKUP(A22,表四!$A:$C,3,FALSE)=C22</f>
        <v>1</v>
      </c>
    </row>
    <row r="23" spans="1:19" ht="20.100000000000001" customHeight="1">
      <c r="A23" s="8">
        <v>220</v>
      </c>
      <c r="B23" s="11" t="s">
        <v>1202</v>
      </c>
      <c r="C23" s="10">
        <f t="shared" si="2"/>
        <v>10205</v>
      </c>
      <c r="D23" s="9">
        <v>829</v>
      </c>
      <c r="E23" s="9">
        <v>762</v>
      </c>
      <c r="F23" s="9">
        <v>7132</v>
      </c>
      <c r="G23" s="9">
        <v>1376</v>
      </c>
      <c r="H23" s="9">
        <v>104</v>
      </c>
      <c r="I23" s="9">
        <v>0</v>
      </c>
      <c r="J23" s="9">
        <v>0</v>
      </c>
      <c r="K23" s="9">
        <v>0</v>
      </c>
      <c r="L23" s="9">
        <v>2</v>
      </c>
      <c r="M23" s="9">
        <v>0</v>
      </c>
      <c r="N23" s="9">
        <v>0</v>
      </c>
      <c r="O23" s="9">
        <v>0</v>
      </c>
      <c r="P23" s="9">
        <v>0</v>
      </c>
      <c r="Q23" s="9">
        <v>0</v>
      </c>
      <c r="R23" s="9">
        <v>0</v>
      </c>
      <c r="S23" s="15" t="b">
        <f>VLOOKUP(A23,表四!$A:$C,3,FALSE)=C23</f>
        <v>1</v>
      </c>
    </row>
    <row r="24" spans="1:19" ht="20.100000000000001" customHeight="1">
      <c r="A24" s="8">
        <v>221</v>
      </c>
      <c r="B24" s="11" t="s">
        <v>1203</v>
      </c>
      <c r="C24" s="10">
        <f t="shared" si="2"/>
        <v>21292</v>
      </c>
      <c r="D24" s="9">
        <v>3784</v>
      </c>
      <c r="E24" s="9">
        <v>0</v>
      </c>
      <c r="F24" s="9">
        <v>11082</v>
      </c>
      <c r="G24" s="9">
        <v>0</v>
      </c>
      <c r="H24" s="9">
        <v>6426</v>
      </c>
      <c r="I24" s="9">
        <v>0</v>
      </c>
      <c r="J24" s="9">
        <v>0</v>
      </c>
      <c r="K24" s="9">
        <v>0</v>
      </c>
      <c r="L24" s="9">
        <v>0</v>
      </c>
      <c r="M24" s="9">
        <v>0</v>
      </c>
      <c r="N24" s="9">
        <v>0</v>
      </c>
      <c r="O24" s="9">
        <v>0</v>
      </c>
      <c r="P24" s="9">
        <v>0</v>
      </c>
      <c r="Q24" s="9">
        <v>0</v>
      </c>
      <c r="R24" s="9">
        <v>0</v>
      </c>
      <c r="S24" s="15" t="b">
        <f>VLOOKUP(A24,表四!$A:$C,3,FALSE)=C24</f>
        <v>1</v>
      </c>
    </row>
    <row r="25" spans="1:19" ht="20.100000000000001" customHeight="1">
      <c r="A25" s="8">
        <v>222</v>
      </c>
      <c r="B25" s="11" t="s">
        <v>1204</v>
      </c>
      <c r="C25" s="10">
        <f t="shared" si="2"/>
        <v>2577</v>
      </c>
      <c r="D25" s="9">
        <v>139</v>
      </c>
      <c r="E25" s="9">
        <v>127</v>
      </c>
      <c r="F25" s="9">
        <v>1114</v>
      </c>
      <c r="G25" s="9">
        <v>36</v>
      </c>
      <c r="H25" s="9">
        <v>0</v>
      </c>
      <c r="I25" s="9">
        <v>0</v>
      </c>
      <c r="J25" s="9">
        <v>1160</v>
      </c>
      <c r="K25" s="9">
        <v>0</v>
      </c>
      <c r="L25" s="9">
        <v>1</v>
      </c>
      <c r="M25" s="9">
        <v>0</v>
      </c>
      <c r="N25" s="9">
        <v>0</v>
      </c>
      <c r="O25" s="9">
        <v>0</v>
      </c>
      <c r="P25" s="9">
        <v>0</v>
      </c>
      <c r="Q25" s="9">
        <v>0</v>
      </c>
      <c r="R25" s="9">
        <v>0</v>
      </c>
      <c r="S25" s="15" t="b">
        <f>VLOOKUP(A25,表四!$A:$C,3,FALSE)=C25</f>
        <v>1</v>
      </c>
    </row>
    <row r="26" spans="1:19" ht="20.100000000000001" customHeight="1">
      <c r="A26" s="8">
        <v>224</v>
      </c>
      <c r="B26" s="11" t="s">
        <v>1205</v>
      </c>
      <c r="C26" s="10">
        <f t="shared" si="2"/>
        <v>7147</v>
      </c>
      <c r="D26" s="9">
        <v>458</v>
      </c>
      <c r="E26" s="9">
        <v>462</v>
      </c>
      <c r="F26" s="9">
        <v>6130</v>
      </c>
      <c r="G26" s="9">
        <v>0</v>
      </c>
      <c r="H26" s="9">
        <v>75</v>
      </c>
      <c r="I26" s="9">
        <v>0</v>
      </c>
      <c r="J26" s="9">
        <v>0</v>
      </c>
      <c r="K26" s="9">
        <v>0</v>
      </c>
      <c r="L26" s="9">
        <v>22</v>
      </c>
      <c r="M26" s="9">
        <v>0</v>
      </c>
      <c r="N26" s="9">
        <v>0</v>
      </c>
      <c r="O26" s="9">
        <v>0</v>
      </c>
      <c r="P26" s="9">
        <v>0</v>
      </c>
      <c r="Q26" s="9">
        <v>0</v>
      </c>
      <c r="R26" s="9">
        <v>0</v>
      </c>
      <c r="S26" s="15" t="b">
        <f>VLOOKUP(A26,表四!$A:$C,3,FALSE)=C26</f>
        <v>1</v>
      </c>
    </row>
    <row r="27" spans="1:19" ht="20.100000000000001" customHeight="1">
      <c r="A27" s="8">
        <v>227</v>
      </c>
      <c r="B27" s="8" t="s">
        <v>1206</v>
      </c>
      <c r="C27" s="10">
        <f t="shared" si="2"/>
        <v>0</v>
      </c>
      <c r="D27" s="9">
        <v>0</v>
      </c>
      <c r="E27" s="9">
        <v>0</v>
      </c>
      <c r="F27" s="9">
        <v>0</v>
      </c>
      <c r="G27" s="9">
        <v>0</v>
      </c>
      <c r="H27" s="9">
        <v>0</v>
      </c>
      <c r="I27" s="9">
        <v>0</v>
      </c>
      <c r="J27" s="9">
        <v>0</v>
      </c>
      <c r="K27" s="9">
        <v>0</v>
      </c>
      <c r="L27" s="9">
        <v>0</v>
      </c>
      <c r="M27" s="9">
        <v>0</v>
      </c>
      <c r="N27" s="9">
        <v>0</v>
      </c>
      <c r="O27" s="9">
        <v>0</v>
      </c>
      <c r="P27" s="9">
        <v>0</v>
      </c>
      <c r="Q27" s="9">
        <v>0</v>
      </c>
      <c r="R27" s="9">
        <v>0</v>
      </c>
      <c r="S27" s="15" t="b">
        <f>VLOOKUP(A27,表四!$A:$C,3,FALSE)=C27</f>
        <v>1</v>
      </c>
    </row>
    <row r="28" spans="1:19" ht="20.100000000000001" customHeight="1">
      <c r="A28" s="8">
        <v>229</v>
      </c>
      <c r="B28" s="9" t="s">
        <v>1184</v>
      </c>
      <c r="C28" s="10">
        <f t="shared" si="2"/>
        <v>2585</v>
      </c>
      <c r="D28" s="9">
        <v>0</v>
      </c>
      <c r="E28" s="9"/>
      <c r="F28" s="9">
        <v>2585</v>
      </c>
      <c r="G28" s="9">
        <v>0</v>
      </c>
      <c r="H28" s="9">
        <v>0</v>
      </c>
      <c r="I28" s="9">
        <v>0</v>
      </c>
      <c r="J28" s="9"/>
      <c r="K28" s="9">
        <v>0</v>
      </c>
      <c r="L28" s="9"/>
      <c r="M28" s="9">
        <v>0</v>
      </c>
      <c r="N28" s="9">
        <v>0</v>
      </c>
      <c r="O28" s="9">
        <v>0</v>
      </c>
      <c r="P28" s="9"/>
      <c r="Q28" s="9">
        <v>0</v>
      </c>
      <c r="R28" s="9">
        <v>0</v>
      </c>
      <c r="S28" s="15" t="b">
        <f>VLOOKUP(A28,表四!$A:$C,3,FALSE)=C28</f>
        <v>1</v>
      </c>
    </row>
    <row r="29" spans="1:19" ht="20.100000000000001" customHeight="1">
      <c r="A29" s="8">
        <v>230</v>
      </c>
      <c r="B29" s="9" t="s">
        <v>1053</v>
      </c>
      <c r="C29" s="10">
        <f t="shared" si="2"/>
        <v>0</v>
      </c>
      <c r="D29" s="9">
        <v>0</v>
      </c>
      <c r="E29" s="9">
        <v>0</v>
      </c>
      <c r="F29" s="9">
        <v>0</v>
      </c>
      <c r="G29" s="9">
        <v>0</v>
      </c>
      <c r="H29" s="9">
        <v>0</v>
      </c>
      <c r="I29" s="9">
        <v>0</v>
      </c>
      <c r="J29" s="9">
        <v>0</v>
      </c>
      <c r="K29" s="9">
        <v>0</v>
      </c>
      <c r="L29" s="9">
        <v>0</v>
      </c>
      <c r="M29" s="9">
        <v>0</v>
      </c>
      <c r="N29" s="9">
        <v>0</v>
      </c>
      <c r="O29" s="9">
        <v>0</v>
      </c>
      <c r="P29" s="9">
        <v>0</v>
      </c>
      <c r="Q29" s="9">
        <v>0</v>
      </c>
      <c r="R29" s="9">
        <v>0</v>
      </c>
      <c r="S29" s="15"/>
    </row>
    <row r="30" spans="1:19" ht="20.100000000000001" customHeight="1">
      <c r="A30" s="8">
        <v>232</v>
      </c>
      <c r="B30" s="11" t="s">
        <v>1207</v>
      </c>
      <c r="C30" s="10">
        <f t="shared" si="2"/>
        <v>4100</v>
      </c>
      <c r="D30" s="9">
        <v>0</v>
      </c>
      <c r="E30" s="9">
        <v>0</v>
      </c>
      <c r="F30" s="9">
        <v>0</v>
      </c>
      <c r="G30" s="9">
        <v>0</v>
      </c>
      <c r="H30" s="9">
        <v>0</v>
      </c>
      <c r="I30" s="9">
        <v>0</v>
      </c>
      <c r="J30" s="9">
        <v>0</v>
      </c>
      <c r="K30" s="9">
        <v>0</v>
      </c>
      <c r="L30" s="9">
        <v>0</v>
      </c>
      <c r="M30" s="9">
        <v>0</v>
      </c>
      <c r="N30" s="9">
        <v>4100</v>
      </c>
      <c r="O30" s="9">
        <v>0</v>
      </c>
      <c r="P30" s="9">
        <v>0</v>
      </c>
      <c r="Q30" s="9">
        <v>0</v>
      </c>
      <c r="R30" s="9">
        <v>0</v>
      </c>
      <c r="S30" s="15" t="b">
        <f>VLOOKUP(A30,表四!$A:$C,3,FALSE)=C30</f>
        <v>1</v>
      </c>
    </row>
    <row r="31" spans="1:19" ht="20.100000000000001" customHeight="1">
      <c r="A31" s="8">
        <v>233</v>
      </c>
      <c r="B31" s="11" t="s">
        <v>1208</v>
      </c>
      <c r="C31" s="10">
        <f t="shared" si="2"/>
        <v>0</v>
      </c>
      <c r="D31" s="9">
        <v>0</v>
      </c>
      <c r="E31" s="9">
        <v>0</v>
      </c>
      <c r="F31" s="9">
        <v>0</v>
      </c>
      <c r="G31" s="9">
        <v>0</v>
      </c>
      <c r="H31" s="9">
        <v>0</v>
      </c>
      <c r="I31" s="9">
        <v>0</v>
      </c>
      <c r="J31" s="9">
        <v>0</v>
      </c>
      <c r="K31" s="9">
        <v>0</v>
      </c>
      <c r="L31" s="9">
        <v>0</v>
      </c>
      <c r="M31" s="9">
        <v>0</v>
      </c>
      <c r="N31" s="9">
        <v>0</v>
      </c>
      <c r="O31" s="9">
        <v>0</v>
      </c>
      <c r="P31" s="9">
        <v>0</v>
      </c>
      <c r="Q31" s="9">
        <v>0</v>
      </c>
      <c r="R31" s="9">
        <v>0</v>
      </c>
      <c r="S31" s="15" t="b">
        <f>VLOOKUP(A31,表四!$A:$C,3,FALSE)=C31</f>
        <v>1</v>
      </c>
    </row>
    <row r="32" spans="1:19" ht="20.100000000000001" customHeight="1">
      <c r="A32" s="232" t="s">
        <v>1045</v>
      </c>
      <c r="B32" s="232"/>
      <c r="C32" s="10">
        <f>SUM(C6:C31)</f>
        <v>399141</v>
      </c>
      <c r="D32" s="10">
        <f>SUM(D6:D31)</f>
        <v>54243</v>
      </c>
      <c r="E32" s="10">
        <f>SUM(E6:E31)</f>
        <v>26799</v>
      </c>
      <c r="F32" s="10">
        <f t="shared" ref="F32:R32" si="3">SUM(F6:F31)</f>
        <v>79642</v>
      </c>
      <c r="G32" s="10">
        <f t="shared" si="3"/>
        <v>6596</v>
      </c>
      <c r="H32" s="10">
        <f t="shared" si="3"/>
        <v>167867</v>
      </c>
      <c r="I32" s="10">
        <f t="shared" si="3"/>
        <v>15680</v>
      </c>
      <c r="J32" s="10">
        <f t="shared" si="3"/>
        <v>3646</v>
      </c>
      <c r="K32" s="10">
        <f t="shared" si="3"/>
        <v>914</v>
      </c>
      <c r="L32" s="10">
        <f>SUM(L6:L31)</f>
        <v>36063</v>
      </c>
      <c r="M32" s="10">
        <f>SUM(M6:M31)</f>
        <v>3591</v>
      </c>
      <c r="N32" s="10">
        <f t="shared" si="3"/>
        <v>4100</v>
      </c>
      <c r="O32" s="10">
        <f t="shared" si="3"/>
        <v>0</v>
      </c>
      <c r="P32" s="10">
        <f t="shared" si="3"/>
        <v>0</v>
      </c>
      <c r="Q32" s="10">
        <f t="shared" si="3"/>
        <v>0</v>
      </c>
      <c r="R32" s="10">
        <f t="shared" si="3"/>
        <v>0</v>
      </c>
      <c r="S32" s="15" t="b">
        <f>表三!J7=C32-C29</f>
        <v>1</v>
      </c>
    </row>
  </sheetData>
  <mergeCells count="4">
    <mergeCell ref="A2:R2"/>
    <mergeCell ref="A4:B4"/>
    <mergeCell ref="A32:B32"/>
    <mergeCell ref="C4:C5"/>
  </mergeCells>
  <phoneticPr fontId="29" type="noConversion"/>
  <printOptions horizontalCentered="1"/>
  <pageMargins left="0.47222222222222199" right="0.47222222222222199" top="7.8472222222222193E-2" bottom="0.156944444444444" header="0.118055555555556" footer="0.118055555555556"/>
  <pageSetup paperSize="9" scale="8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8"/>
  <sheetViews>
    <sheetView showGridLines="0" showZeros="0" workbookViewId="0">
      <pane xSplit="1" ySplit="6" topLeftCell="D7" activePane="bottomRight" state="frozen"/>
      <selection pane="topRight"/>
      <selection pane="bottomLeft"/>
      <selection pane="bottomRight" activeCell="M143" sqref="M143"/>
    </sheetView>
  </sheetViews>
  <sheetFormatPr defaultColWidth="5.75" defaultRowHeight="13.5"/>
  <cols>
    <col min="1" max="1" width="18.25" style="98" customWidth="1"/>
    <col min="2" max="2" width="8.875" style="98" customWidth="1"/>
    <col min="3" max="26" width="7.25" style="98" customWidth="1"/>
    <col min="27" max="27" width="7.25" style="100" customWidth="1"/>
    <col min="28" max="28" width="7.25" style="98" customWidth="1"/>
    <col min="29" max="16384" width="5.75" style="98"/>
  </cols>
  <sheetData>
    <row r="1" spans="1:28" ht="14.25">
      <c r="A1" s="4" t="s">
        <v>1209</v>
      </c>
    </row>
    <row r="2" spans="1:28" s="97" customFormat="1" ht="33.950000000000003" customHeight="1">
      <c r="A2" s="212" t="s">
        <v>1210</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row>
    <row r="3" spans="1:28" ht="17.100000000000001"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27"/>
      <c r="AB3" s="101" t="s">
        <v>25</v>
      </c>
    </row>
    <row r="4" spans="1:28" ht="31.5" customHeight="1">
      <c r="A4" s="238" t="s">
        <v>1211</v>
      </c>
      <c r="B4" s="126" t="s">
        <v>1212</v>
      </c>
      <c r="C4" s="126"/>
      <c r="D4" s="126"/>
      <c r="E4" s="126"/>
      <c r="F4" s="126"/>
      <c r="G4" s="126"/>
      <c r="H4" s="126"/>
      <c r="I4" s="126"/>
      <c r="J4" s="126"/>
      <c r="K4" s="126"/>
      <c r="L4" s="126"/>
      <c r="M4" s="126"/>
      <c r="N4" s="126"/>
      <c r="O4" s="126"/>
      <c r="P4" s="126"/>
      <c r="Q4" s="126"/>
      <c r="R4" s="126"/>
      <c r="S4" s="126"/>
      <c r="T4" s="126"/>
      <c r="U4" s="126"/>
      <c r="V4" s="126"/>
      <c r="W4" s="126"/>
      <c r="X4" s="126"/>
      <c r="Y4" s="126"/>
      <c r="Z4" s="126"/>
      <c r="AA4" s="128"/>
      <c r="AB4" s="126"/>
    </row>
    <row r="5" spans="1:28" ht="17.100000000000001" customHeight="1">
      <c r="A5" s="239"/>
      <c r="B5" s="241" t="s">
        <v>1213</v>
      </c>
      <c r="C5" s="235" t="s">
        <v>1214</v>
      </c>
      <c r="D5" s="236"/>
      <c r="E5" s="236"/>
      <c r="F5" s="236"/>
      <c r="G5" s="236"/>
      <c r="H5" s="236"/>
      <c r="I5" s="236"/>
      <c r="J5" s="236"/>
      <c r="K5" s="236"/>
      <c r="L5" s="236"/>
      <c r="M5" s="236"/>
      <c r="N5" s="236"/>
      <c r="O5" s="236"/>
      <c r="P5" s="236"/>
      <c r="Q5" s="236"/>
      <c r="R5" s="236"/>
      <c r="S5" s="237"/>
      <c r="T5" s="235" t="s">
        <v>1215</v>
      </c>
      <c r="U5" s="236"/>
      <c r="V5" s="236"/>
      <c r="W5" s="236"/>
      <c r="X5" s="236"/>
      <c r="Y5" s="236"/>
      <c r="Z5" s="236"/>
      <c r="AA5" s="236"/>
      <c r="AB5" s="237"/>
    </row>
    <row r="6" spans="1:28" ht="126" customHeight="1">
      <c r="A6" s="240"/>
      <c r="B6" s="242"/>
      <c r="C6" s="103" t="s">
        <v>1216</v>
      </c>
      <c r="D6" s="103" t="s">
        <v>1217</v>
      </c>
      <c r="E6" s="103" t="s">
        <v>1218</v>
      </c>
      <c r="F6" s="103" t="s">
        <v>1219</v>
      </c>
      <c r="G6" s="103" t="s">
        <v>1220</v>
      </c>
      <c r="H6" s="103" t="s">
        <v>1221</v>
      </c>
      <c r="I6" s="103" t="s">
        <v>1222</v>
      </c>
      <c r="J6" s="103" t="s">
        <v>1223</v>
      </c>
      <c r="K6" s="103" t="s">
        <v>1224</v>
      </c>
      <c r="L6" s="103" t="s">
        <v>1225</v>
      </c>
      <c r="M6" s="103" t="s">
        <v>1226</v>
      </c>
      <c r="N6" s="103" t="s">
        <v>1227</v>
      </c>
      <c r="O6" s="103" t="s">
        <v>1228</v>
      </c>
      <c r="P6" s="103" t="s">
        <v>1229</v>
      </c>
      <c r="Q6" s="103" t="s">
        <v>1230</v>
      </c>
      <c r="R6" s="103" t="s">
        <v>1231</v>
      </c>
      <c r="S6" s="103" t="s">
        <v>1232</v>
      </c>
      <c r="T6" s="103" t="s">
        <v>1216</v>
      </c>
      <c r="U6" s="103" t="s">
        <v>1233</v>
      </c>
      <c r="V6" s="103" t="s">
        <v>1234</v>
      </c>
      <c r="W6" s="103" t="s">
        <v>1235</v>
      </c>
      <c r="X6" s="103" t="s">
        <v>1236</v>
      </c>
      <c r="Y6" s="103" t="s">
        <v>1237</v>
      </c>
      <c r="Z6" s="103" t="s">
        <v>1238</v>
      </c>
      <c r="AA6" s="103" t="s">
        <v>1239</v>
      </c>
      <c r="AB6" s="103" t="s">
        <v>1240</v>
      </c>
    </row>
    <row r="7" spans="1:28" s="99" customFormat="1" ht="15.95" customHeight="1">
      <c r="A7" s="104" t="s">
        <v>1241</v>
      </c>
      <c r="B7" s="105">
        <f>C7+T7</f>
        <v>114490</v>
      </c>
      <c r="C7" s="105">
        <f>SUM(D7:S7)</f>
        <v>51571</v>
      </c>
      <c r="D7" s="105">
        <f>D8+D9</f>
        <v>14764</v>
      </c>
      <c r="E7" s="105">
        <f t="shared" ref="E7:S7" si="0">E8+E9</f>
        <v>6466</v>
      </c>
      <c r="F7" s="105">
        <f t="shared" si="0"/>
        <v>0</v>
      </c>
      <c r="G7" s="105">
        <f t="shared" si="0"/>
        <v>2962</v>
      </c>
      <c r="H7" s="105">
        <f t="shared" si="0"/>
        <v>64</v>
      </c>
      <c r="I7" s="105">
        <f t="shared" si="0"/>
        <v>880</v>
      </c>
      <c r="J7" s="105">
        <f t="shared" si="0"/>
        <v>6377</v>
      </c>
      <c r="K7" s="105">
        <f t="shared" si="0"/>
        <v>2611</v>
      </c>
      <c r="L7" s="105">
        <f t="shared" si="0"/>
        <v>2583</v>
      </c>
      <c r="M7" s="105">
        <f t="shared" si="0"/>
        <v>5119</v>
      </c>
      <c r="N7" s="105">
        <f t="shared" si="0"/>
        <v>6420</v>
      </c>
      <c r="O7" s="105">
        <f t="shared" si="0"/>
        <v>3215</v>
      </c>
      <c r="P7" s="105">
        <f t="shared" si="0"/>
        <v>0</v>
      </c>
      <c r="Q7" s="105">
        <f t="shared" si="0"/>
        <v>0</v>
      </c>
      <c r="R7" s="105">
        <f t="shared" si="0"/>
        <v>110</v>
      </c>
      <c r="S7" s="105">
        <f t="shared" si="0"/>
        <v>0</v>
      </c>
      <c r="T7" s="105">
        <f>SUM(U7:AB7)</f>
        <v>62919</v>
      </c>
      <c r="U7" s="105">
        <f>U8+U9</f>
        <v>9853</v>
      </c>
      <c r="V7" s="105">
        <f t="shared" ref="V7:AB7" si="1">V8+V9</f>
        <v>8670</v>
      </c>
      <c r="W7" s="105">
        <f t="shared" si="1"/>
        <v>5346</v>
      </c>
      <c r="X7" s="105">
        <f t="shared" si="1"/>
        <v>3200</v>
      </c>
      <c r="Y7" s="105">
        <f t="shared" si="1"/>
        <v>35050</v>
      </c>
      <c r="Z7" s="105">
        <f t="shared" si="1"/>
        <v>0</v>
      </c>
      <c r="AA7" s="105">
        <f t="shared" si="1"/>
        <v>800</v>
      </c>
      <c r="AB7" s="105">
        <f t="shared" si="1"/>
        <v>0</v>
      </c>
    </row>
    <row r="8" spans="1:28" s="99" customFormat="1" ht="15.95" hidden="1" customHeight="1">
      <c r="A8" s="104" t="s">
        <v>1242</v>
      </c>
      <c r="B8" s="105">
        <f t="shared" ref="B8:B39" si="2">C8+T8</f>
        <v>0</v>
      </c>
      <c r="C8" s="105">
        <f t="shared" ref="C8:C39" si="3">SUM(D8:S8)</f>
        <v>0</v>
      </c>
      <c r="D8" s="106"/>
      <c r="E8" s="106"/>
      <c r="F8" s="106"/>
      <c r="G8" s="106"/>
      <c r="H8" s="106"/>
      <c r="I8" s="106"/>
      <c r="J8" s="106"/>
      <c r="K8" s="106"/>
      <c r="L8" s="106"/>
      <c r="M8" s="106"/>
      <c r="N8" s="106"/>
      <c r="O8" s="106"/>
      <c r="P8" s="106"/>
      <c r="Q8" s="106"/>
      <c r="R8" s="106"/>
      <c r="S8" s="106"/>
      <c r="T8" s="105">
        <f t="shared" ref="T8:T39" si="4">SUM(U8:AB8)</f>
        <v>0</v>
      </c>
      <c r="U8" s="106"/>
      <c r="V8" s="106"/>
      <c r="W8" s="106"/>
      <c r="X8" s="106"/>
      <c r="Y8" s="106"/>
      <c r="Z8" s="106"/>
      <c r="AA8" s="106"/>
      <c r="AB8" s="106"/>
    </row>
    <row r="9" spans="1:28" s="99" customFormat="1" ht="15.95" hidden="1" customHeight="1">
      <c r="A9" s="107" t="s">
        <v>1243</v>
      </c>
      <c r="B9" s="105">
        <f t="shared" si="2"/>
        <v>114490</v>
      </c>
      <c r="C9" s="105">
        <f t="shared" si="3"/>
        <v>51571</v>
      </c>
      <c r="D9" s="105">
        <f t="shared" ref="D9:S9" si="5">D10+D22+D24+D29+D37+D47+D57+D66+D73+D83+D95+D105+D116+D127</f>
        <v>14764</v>
      </c>
      <c r="E9" s="105">
        <f t="shared" si="5"/>
        <v>6466</v>
      </c>
      <c r="F9" s="105">
        <f t="shared" si="5"/>
        <v>0</v>
      </c>
      <c r="G9" s="105">
        <f t="shared" si="5"/>
        <v>2962</v>
      </c>
      <c r="H9" s="105">
        <f t="shared" si="5"/>
        <v>64</v>
      </c>
      <c r="I9" s="105">
        <f t="shared" si="5"/>
        <v>880</v>
      </c>
      <c r="J9" s="105">
        <f t="shared" si="5"/>
        <v>6377</v>
      </c>
      <c r="K9" s="105">
        <f t="shared" si="5"/>
        <v>2611</v>
      </c>
      <c r="L9" s="105">
        <f t="shared" si="5"/>
        <v>2583</v>
      </c>
      <c r="M9" s="105">
        <f t="shared" si="5"/>
        <v>5119</v>
      </c>
      <c r="N9" s="105">
        <f t="shared" si="5"/>
        <v>6420</v>
      </c>
      <c r="O9" s="105">
        <f t="shared" si="5"/>
        <v>3215</v>
      </c>
      <c r="P9" s="105">
        <f t="shared" si="5"/>
        <v>0</v>
      </c>
      <c r="Q9" s="105">
        <f t="shared" si="5"/>
        <v>0</v>
      </c>
      <c r="R9" s="105">
        <f t="shared" si="5"/>
        <v>110</v>
      </c>
      <c r="S9" s="105">
        <f t="shared" si="5"/>
        <v>0</v>
      </c>
      <c r="T9" s="105">
        <f t="shared" si="4"/>
        <v>62919</v>
      </c>
      <c r="U9" s="105">
        <f t="shared" ref="U9:AB9" si="6">U10+U22+U24+U29+U37+U47+U57+U66+U73+U83+U95+U105+U116+U127</f>
        <v>9853</v>
      </c>
      <c r="V9" s="105">
        <f t="shared" si="6"/>
        <v>8670</v>
      </c>
      <c r="W9" s="105">
        <f t="shared" si="6"/>
        <v>5346</v>
      </c>
      <c r="X9" s="105">
        <f t="shared" si="6"/>
        <v>3200</v>
      </c>
      <c r="Y9" s="105">
        <f t="shared" si="6"/>
        <v>35050</v>
      </c>
      <c r="Z9" s="105">
        <f t="shared" si="6"/>
        <v>0</v>
      </c>
      <c r="AA9" s="105">
        <f t="shared" si="6"/>
        <v>800</v>
      </c>
      <c r="AB9" s="105">
        <f t="shared" si="6"/>
        <v>0</v>
      </c>
    </row>
    <row r="10" spans="1:28" s="99" customFormat="1" ht="15.95" hidden="1" customHeight="1">
      <c r="A10" s="104" t="s">
        <v>1244</v>
      </c>
      <c r="B10" s="105">
        <f t="shared" si="2"/>
        <v>0</v>
      </c>
      <c r="C10" s="105">
        <f t="shared" si="3"/>
        <v>0</v>
      </c>
      <c r="D10" s="108">
        <f>D11+D12+D21</f>
        <v>0</v>
      </c>
      <c r="E10" s="108">
        <f t="shared" ref="E10:S10" si="7">E11+E12+E21</f>
        <v>0</v>
      </c>
      <c r="F10" s="108">
        <f t="shared" si="7"/>
        <v>0</v>
      </c>
      <c r="G10" s="108">
        <f t="shared" si="7"/>
        <v>0</v>
      </c>
      <c r="H10" s="108">
        <f t="shared" si="7"/>
        <v>0</v>
      </c>
      <c r="I10" s="108">
        <f t="shared" si="7"/>
        <v>0</v>
      </c>
      <c r="J10" s="108">
        <f t="shared" si="7"/>
        <v>0</v>
      </c>
      <c r="K10" s="108">
        <f t="shared" si="7"/>
        <v>0</v>
      </c>
      <c r="L10" s="108">
        <f t="shared" si="7"/>
        <v>0</v>
      </c>
      <c r="M10" s="108">
        <f t="shared" si="7"/>
        <v>0</v>
      </c>
      <c r="N10" s="108">
        <f t="shared" si="7"/>
        <v>0</v>
      </c>
      <c r="O10" s="108">
        <f t="shared" si="7"/>
        <v>0</v>
      </c>
      <c r="P10" s="108">
        <f t="shared" si="7"/>
        <v>0</v>
      </c>
      <c r="Q10" s="108">
        <f t="shared" si="7"/>
        <v>0</v>
      </c>
      <c r="R10" s="108">
        <f t="shared" si="7"/>
        <v>0</v>
      </c>
      <c r="S10" s="108">
        <f t="shared" si="7"/>
        <v>0</v>
      </c>
      <c r="T10" s="105">
        <f t="shared" si="4"/>
        <v>0</v>
      </c>
      <c r="U10" s="108">
        <f>U11+U12+U21</f>
        <v>0</v>
      </c>
      <c r="V10" s="108">
        <f t="shared" ref="V10:AB10" si="8">V11+V12+V21</f>
        <v>0</v>
      </c>
      <c r="W10" s="108">
        <f t="shared" si="8"/>
        <v>0</v>
      </c>
      <c r="X10" s="108">
        <f t="shared" si="8"/>
        <v>0</v>
      </c>
      <c r="Y10" s="108">
        <f t="shared" si="8"/>
        <v>0</v>
      </c>
      <c r="Z10" s="108">
        <f t="shared" si="8"/>
        <v>0</v>
      </c>
      <c r="AA10" s="108">
        <f t="shared" si="8"/>
        <v>0</v>
      </c>
      <c r="AB10" s="108">
        <f t="shared" si="8"/>
        <v>0</v>
      </c>
    </row>
    <row r="11" spans="1:28" s="99" customFormat="1" ht="15.95" hidden="1" customHeight="1">
      <c r="A11" s="104" t="s">
        <v>1245</v>
      </c>
      <c r="B11" s="105">
        <f t="shared" si="2"/>
        <v>0</v>
      </c>
      <c r="C11" s="105">
        <f t="shared" si="3"/>
        <v>0</v>
      </c>
      <c r="D11" s="109"/>
      <c r="E11" s="109"/>
      <c r="F11" s="109"/>
      <c r="G11" s="109"/>
      <c r="H11" s="109"/>
      <c r="I11" s="109"/>
      <c r="J11" s="109"/>
      <c r="K11" s="109"/>
      <c r="L11" s="109"/>
      <c r="M11" s="109"/>
      <c r="N11" s="109"/>
      <c r="O11" s="109"/>
      <c r="P11" s="109"/>
      <c r="Q11" s="109"/>
      <c r="R11" s="109"/>
      <c r="S11" s="109"/>
      <c r="T11" s="105">
        <f t="shared" si="4"/>
        <v>0</v>
      </c>
      <c r="U11" s="109"/>
      <c r="V11" s="109"/>
      <c r="W11" s="109"/>
      <c r="X11" s="109"/>
      <c r="Y11" s="109"/>
      <c r="Z11" s="109"/>
      <c r="AA11" s="109"/>
      <c r="AB11" s="109"/>
    </row>
    <row r="12" spans="1:28" s="99" customFormat="1" ht="15.95" hidden="1" customHeight="1">
      <c r="A12" s="104" t="s">
        <v>1246</v>
      </c>
      <c r="B12" s="105">
        <f t="shared" si="2"/>
        <v>0</v>
      </c>
      <c r="C12" s="105">
        <f t="shared" si="3"/>
        <v>0</v>
      </c>
      <c r="D12" s="108">
        <f>SUM(D13:D20)</f>
        <v>0</v>
      </c>
      <c r="E12" s="108">
        <f t="shared" ref="E12:S12" si="9">SUM(E13:E20)</f>
        <v>0</v>
      </c>
      <c r="F12" s="108">
        <f t="shared" si="9"/>
        <v>0</v>
      </c>
      <c r="G12" s="108">
        <f t="shared" si="9"/>
        <v>0</v>
      </c>
      <c r="H12" s="108">
        <f t="shared" si="9"/>
        <v>0</v>
      </c>
      <c r="I12" s="108">
        <f t="shared" si="9"/>
        <v>0</v>
      </c>
      <c r="J12" s="108">
        <f t="shared" si="9"/>
        <v>0</v>
      </c>
      <c r="K12" s="108">
        <f t="shared" si="9"/>
        <v>0</v>
      </c>
      <c r="L12" s="108">
        <f t="shared" si="9"/>
        <v>0</v>
      </c>
      <c r="M12" s="108">
        <f t="shared" si="9"/>
        <v>0</v>
      </c>
      <c r="N12" s="108">
        <f t="shared" si="9"/>
        <v>0</v>
      </c>
      <c r="O12" s="108">
        <f t="shared" si="9"/>
        <v>0</v>
      </c>
      <c r="P12" s="108">
        <f t="shared" si="9"/>
        <v>0</v>
      </c>
      <c r="Q12" s="108">
        <f t="shared" si="9"/>
        <v>0</v>
      </c>
      <c r="R12" s="108">
        <f t="shared" si="9"/>
        <v>0</v>
      </c>
      <c r="S12" s="108">
        <f t="shared" si="9"/>
        <v>0</v>
      </c>
      <c r="T12" s="105">
        <f t="shared" si="4"/>
        <v>0</v>
      </c>
      <c r="U12" s="108">
        <f>SUM(U13:U20)</f>
        <v>0</v>
      </c>
      <c r="V12" s="108">
        <f t="shared" ref="V12:AB12" si="10">SUM(V13:V20)</f>
        <v>0</v>
      </c>
      <c r="W12" s="108">
        <f t="shared" si="10"/>
        <v>0</v>
      </c>
      <c r="X12" s="108">
        <f t="shared" si="10"/>
        <v>0</v>
      </c>
      <c r="Y12" s="108">
        <f t="shared" si="10"/>
        <v>0</v>
      </c>
      <c r="Z12" s="108">
        <f t="shared" si="10"/>
        <v>0</v>
      </c>
      <c r="AA12" s="108">
        <f t="shared" si="10"/>
        <v>0</v>
      </c>
      <c r="AB12" s="108">
        <f t="shared" si="10"/>
        <v>0</v>
      </c>
    </row>
    <row r="13" spans="1:28" s="99" customFormat="1" ht="15.95" hidden="1" customHeight="1">
      <c r="A13" s="110" t="s">
        <v>1247</v>
      </c>
      <c r="B13" s="105">
        <f t="shared" si="2"/>
        <v>0</v>
      </c>
      <c r="C13" s="105">
        <f t="shared" si="3"/>
        <v>0</v>
      </c>
      <c r="D13" s="109"/>
      <c r="E13" s="109"/>
      <c r="F13" s="109"/>
      <c r="G13" s="109"/>
      <c r="H13" s="109"/>
      <c r="I13" s="109"/>
      <c r="J13" s="109"/>
      <c r="K13" s="109"/>
      <c r="L13" s="109"/>
      <c r="M13" s="109"/>
      <c r="N13" s="109"/>
      <c r="O13" s="109"/>
      <c r="P13" s="109"/>
      <c r="Q13" s="109"/>
      <c r="R13" s="109"/>
      <c r="S13" s="109"/>
      <c r="T13" s="105">
        <f t="shared" si="4"/>
        <v>0</v>
      </c>
      <c r="U13" s="109"/>
      <c r="V13" s="109"/>
      <c r="W13" s="109"/>
      <c r="X13" s="109"/>
      <c r="Y13" s="109"/>
      <c r="Z13" s="109"/>
      <c r="AA13" s="109"/>
      <c r="AB13" s="109"/>
    </row>
    <row r="14" spans="1:28" s="99" customFormat="1" ht="15.95" hidden="1" customHeight="1">
      <c r="A14" s="110" t="s">
        <v>1248</v>
      </c>
      <c r="B14" s="105">
        <f t="shared" si="2"/>
        <v>0</v>
      </c>
      <c r="C14" s="105">
        <f t="shared" si="3"/>
        <v>0</v>
      </c>
      <c r="D14" s="109"/>
      <c r="E14" s="109"/>
      <c r="F14" s="109"/>
      <c r="G14" s="109"/>
      <c r="H14" s="109"/>
      <c r="I14" s="109"/>
      <c r="J14" s="109"/>
      <c r="K14" s="109"/>
      <c r="L14" s="109"/>
      <c r="M14" s="109"/>
      <c r="N14" s="109"/>
      <c r="O14" s="109"/>
      <c r="P14" s="109"/>
      <c r="Q14" s="109"/>
      <c r="R14" s="109"/>
      <c r="S14" s="109"/>
      <c r="T14" s="105">
        <f t="shared" si="4"/>
        <v>0</v>
      </c>
      <c r="U14" s="109"/>
      <c r="V14" s="109"/>
      <c r="W14" s="109"/>
      <c r="X14" s="109"/>
      <c r="Y14" s="109"/>
      <c r="Z14" s="109"/>
      <c r="AA14" s="109"/>
      <c r="AB14" s="109"/>
    </row>
    <row r="15" spans="1:28" s="99" customFormat="1" ht="15.95" hidden="1" customHeight="1">
      <c r="A15" s="110" t="s">
        <v>1249</v>
      </c>
      <c r="B15" s="105">
        <f t="shared" si="2"/>
        <v>0</v>
      </c>
      <c r="C15" s="105">
        <f t="shared" si="3"/>
        <v>0</v>
      </c>
      <c r="D15" s="109"/>
      <c r="E15" s="109"/>
      <c r="F15" s="109"/>
      <c r="G15" s="109"/>
      <c r="H15" s="109"/>
      <c r="I15" s="109"/>
      <c r="J15" s="109"/>
      <c r="K15" s="109"/>
      <c r="L15" s="109"/>
      <c r="M15" s="109"/>
      <c r="N15" s="109"/>
      <c r="O15" s="109"/>
      <c r="P15" s="109"/>
      <c r="Q15" s="109"/>
      <c r="R15" s="109"/>
      <c r="S15" s="109"/>
      <c r="T15" s="105">
        <f t="shared" si="4"/>
        <v>0</v>
      </c>
      <c r="U15" s="109"/>
      <c r="V15" s="109"/>
      <c r="W15" s="109"/>
      <c r="X15" s="109"/>
      <c r="Y15" s="109"/>
      <c r="Z15" s="109"/>
      <c r="AA15" s="109"/>
      <c r="AB15" s="109"/>
    </row>
    <row r="16" spans="1:28" s="99" customFormat="1" ht="15.95" hidden="1" customHeight="1">
      <c r="A16" s="111" t="s">
        <v>1250</v>
      </c>
      <c r="B16" s="105">
        <f t="shared" si="2"/>
        <v>0</v>
      </c>
      <c r="C16" s="105">
        <f t="shared" si="3"/>
        <v>0</v>
      </c>
      <c r="D16" s="109"/>
      <c r="E16" s="109"/>
      <c r="F16" s="109"/>
      <c r="G16" s="109"/>
      <c r="H16" s="109"/>
      <c r="I16" s="109"/>
      <c r="J16" s="109"/>
      <c r="K16" s="109"/>
      <c r="L16" s="109"/>
      <c r="M16" s="109"/>
      <c r="N16" s="109"/>
      <c r="O16" s="109"/>
      <c r="P16" s="109"/>
      <c r="Q16" s="109"/>
      <c r="R16" s="109"/>
      <c r="S16" s="109"/>
      <c r="T16" s="105">
        <f t="shared" si="4"/>
        <v>0</v>
      </c>
      <c r="U16" s="109"/>
      <c r="V16" s="109"/>
      <c r="W16" s="109"/>
      <c r="X16" s="109"/>
      <c r="Y16" s="109"/>
      <c r="Z16" s="109"/>
      <c r="AA16" s="109"/>
      <c r="AB16" s="109"/>
    </row>
    <row r="17" spans="1:28" s="99" customFormat="1" ht="15.95" hidden="1" customHeight="1">
      <c r="A17" s="104" t="s">
        <v>1251</v>
      </c>
      <c r="B17" s="105">
        <f t="shared" si="2"/>
        <v>0</v>
      </c>
      <c r="C17" s="105">
        <f t="shared" si="3"/>
        <v>0</v>
      </c>
      <c r="D17" s="109"/>
      <c r="E17" s="109"/>
      <c r="F17" s="109"/>
      <c r="G17" s="109"/>
      <c r="H17" s="109"/>
      <c r="I17" s="109"/>
      <c r="J17" s="109"/>
      <c r="K17" s="109"/>
      <c r="L17" s="109"/>
      <c r="M17" s="109"/>
      <c r="N17" s="109"/>
      <c r="O17" s="109"/>
      <c r="P17" s="109"/>
      <c r="Q17" s="109"/>
      <c r="R17" s="109"/>
      <c r="S17" s="109"/>
      <c r="T17" s="105">
        <f t="shared" si="4"/>
        <v>0</v>
      </c>
      <c r="U17" s="109"/>
      <c r="V17" s="109"/>
      <c r="W17" s="109"/>
      <c r="X17" s="109"/>
      <c r="Y17" s="109"/>
      <c r="Z17" s="109"/>
      <c r="AA17" s="109"/>
      <c r="AB17" s="109"/>
    </row>
    <row r="18" spans="1:28" s="99" customFormat="1" ht="15.95" hidden="1" customHeight="1">
      <c r="A18" s="111" t="s">
        <v>1252</v>
      </c>
      <c r="B18" s="105">
        <f t="shared" si="2"/>
        <v>0</v>
      </c>
      <c r="C18" s="105">
        <f t="shared" si="3"/>
        <v>0</v>
      </c>
      <c r="D18" s="109"/>
      <c r="E18" s="109"/>
      <c r="F18" s="109"/>
      <c r="G18" s="109"/>
      <c r="H18" s="109"/>
      <c r="I18" s="109"/>
      <c r="J18" s="109"/>
      <c r="K18" s="109"/>
      <c r="L18" s="109"/>
      <c r="M18" s="109"/>
      <c r="N18" s="109"/>
      <c r="O18" s="109"/>
      <c r="P18" s="109"/>
      <c r="Q18" s="109"/>
      <c r="R18" s="109"/>
      <c r="S18" s="109"/>
      <c r="T18" s="105">
        <f t="shared" si="4"/>
        <v>0</v>
      </c>
      <c r="U18" s="109"/>
      <c r="V18" s="109"/>
      <c r="W18" s="109"/>
      <c r="X18" s="109"/>
      <c r="Y18" s="109"/>
      <c r="Z18" s="109"/>
      <c r="AA18" s="109"/>
      <c r="AB18" s="109"/>
    </row>
    <row r="19" spans="1:28" s="99" customFormat="1" ht="15.95" hidden="1" customHeight="1">
      <c r="A19" s="112" t="s">
        <v>1253</v>
      </c>
      <c r="B19" s="105">
        <f t="shared" si="2"/>
        <v>0</v>
      </c>
      <c r="C19" s="105">
        <f t="shared" si="3"/>
        <v>0</v>
      </c>
      <c r="D19" s="109"/>
      <c r="E19" s="109"/>
      <c r="F19" s="109"/>
      <c r="G19" s="109"/>
      <c r="H19" s="109"/>
      <c r="I19" s="109"/>
      <c r="J19" s="109"/>
      <c r="K19" s="109"/>
      <c r="L19" s="109"/>
      <c r="M19" s="109"/>
      <c r="N19" s="109"/>
      <c r="O19" s="109"/>
      <c r="P19" s="109"/>
      <c r="Q19" s="109"/>
      <c r="R19" s="109"/>
      <c r="S19" s="109"/>
      <c r="T19" s="105">
        <f t="shared" si="4"/>
        <v>0</v>
      </c>
      <c r="U19" s="109"/>
      <c r="V19" s="109"/>
      <c r="W19" s="109"/>
      <c r="X19" s="109"/>
      <c r="Y19" s="109"/>
      <c r="Z19" s="109"/>
      <c r="AA19" s="109"/>
      <c r="AB19" s="109"/>
    </row>
    <row r="20" spans="1:28" s="99" customFormat="1" ht="15.95" hidden="1" customHeight="1">
      <c r="A20" s="112" t="s">
        <v>1254</v>
      </c>
      <c r="B20" s="105">
        <f t="shared" si="2"/>
        <v>0</v>
      </c>
      <c r="C20" s="105">
        <f t="shared" si="3"/>
        <v>0</v>
      </c>
      <c r="D20" s="109"/>
      <c r="E20" s="109"/>
      <c r="F20" s="109"/>
      <c r="G20" s="109"/>
      <c r="H20" s="109"/>
      <c r="I20" s="109"/>
      <c r="J20" s="109"/>
      <c r="K20" s="109"/>
      <c r="L20" s="109"/>
      <c r="M20" s="109"/>
      <c r="N20" s="109"/>
      <c r="O20" s="109"/>
      <c r="P20" s="109"/>
      <c r="Q20" s="109"/>
      <c r="R20" s="109"/>
      <c r="S20" s="109"/>
      <c r="T20" s="105">
        <f t="shared" si="4"/>
        <v>0</v>
      </c>
      <c r="U20" s="109"/>
      <c r="V20" s="109"/>
      <c r="W20" s="109"/>
      <c r="X20" s="109"/>
      <c r="Y20" s="109"/>
      <c r="Z20" s="109"/>
      <c r="AA20" s="109"/>
      <c r="AB20" s="109"/>
    </row>
    <row r="21" spans="1:28" s="99" customFormat="1" ht="15.95" hidden="1" customHeight="1">
      <c r="A21" s="112" t="s">
        <v>1255</v>
      </c>
      <c r="B21" s="105">
        <f t="shared" si="2"/>
        <v>0</v>
      </c>
      <c r="C21" s="105">
        <f t="shared" si="3"/>
        <v>0</v>
      </c>
      <c r="D21" s="109"/>
      <c r="E21" s="109"/>
      <c r="F21" s="109"/>
      <c r="G21" s="109"/>
      <c r="H21" s="109"/>
      <c r="I21" s="109"/>
      <c r="J21" s="109"/>
      <c r="K21" s="109"/>
      <c r="L21" s="109"/>
      <c r="M21" s="109"/>
      <c r="N21" s="109"/>
      <c r="O21" s="109"/>
      <c r="P21" s="109"/>
      <c r="Q21" s="109"/>
      <c r="R21" s="109"/>
      <c r="S21" s="109"/>
      <c r="T21" s="105">
        <f t="shared" si="4"/>
        <v>0</v>
      </c>
      <c r="U21" s="109"/>
      <c r="V21" s="109"/>
      <c r="W21" s="109"/>
      <c r="X21" s="109"/>
      <c r="Y21" s="109"/>
      <c r="Z21" s="109"/>
      <c r="AA21" s="109"/>
      <c r="AB21" s="109"/>
    </row>
    <row r="22" spans="1:28" s="99" customFormat="1" ht="15.95" hidden="1" customHeight="1">
      <c r="A22" s="112" t="s">
        <v>1256</v>
      </c>
      <c r="B22" s="105">
        <f t="shared" si="2"/>
        <v>0</v>
      </c>
      <c r="C22" s="105">
        <f t="shared" si="3"/>
        <v>0</v>
      </c>
      <c r="D22" s="108">
        <f>D23</f>
        <v>0</v>
      </c>
      <c r="E22" s="108">
        <f t="shared" ref="E22:S22" si="11">E23</f>
        <v>0</v>
      </c>
      <c r="F22" s="108">
        <f t="shared" si="11"/>
        <v>0</v>
      </c>
      <c r="G22" s="108">
        <f t="shared" si="11"/>
        <v>0</v>
      </c>
      <c r="H22" s="108">
        <f t="shared" si="11"/>
        <v>0</v>
      </c>
      <c r="I22" s="108">
        <f t="shared" si="11"/>
        <v>0</v>
      </c>
      <c r="J22" s="108">
        <f t="shared" si="11"/>
        <v>0</v>
      </c>
      <c r="K22" s="108">
        <f t="shared" si="11"/>
        <v>0</v>
      </c>
      <c r="L22" s="108">
        <f t="shared" si="11"/>
        <v>0</v>
      </c>
      <c r="M22" s="108">
        <f t="shared" si="11"/>
        <v>0</v>
      </c>
      <c r="N22" s="108">
        <f t="shared" si="11"/>
        <v>0</v>
      </c>
      <c r="O22" s="108">
        <f t="shared" si="11"/>
        <v>0</v>
      </c>
      <c r="P22" s="108">
        <f t="shared" si="11"/>
        <v>0</v>
      </c>
      <c r="Q22" s="108">
        <f t="shared" si="11"/>
        <v>0</v>
      </c>
      <c r="R22" s="108">
        <f t="shared" si="11"/>
        <v>0</v>
      </c>
      <c r="S22" s="108">
        <f t="shared" si="11"/>
        <v>0</v>
      </c>
      <c r="T22" s="105">
        <f t="shared" si="4"/>
        <v>0</v>
      </c>
      <c r="U22" s="108">
        <f>U23</f>
        <v>0</v>
      </c>
      <c r="V22" s="108">
        <f t="shared" ref="V22:AB22" si="12">V23</f>
        <v>0</v>
      </c>
      <c r="W22" s="108">
        <f t="shared" si="12"/>
        <v>0</v>
      </c>
      <c r="X22" s="108">
        <f t="shared" si="12"/>
        <v>0</v>
      </c>
      <c r="Y22" s="108">
        <f t="shared" si="12"/>
        <v>0</v>
      </c>
      <c r="Z22" s="108">
        <f t="shared" si="12"/>
        <v>0</v>
      </c>
      <c r="AA22" s="108">
        <f t="shared" si="12"/>
        <v>0</v>
      </c>
      <c r="AB22" s="108">
        <f t="shared" si="12"/>
        <v>0</v>
      </c>
    </row>
    <row r="23" spans="1:28" s="99" customFormat="1" ht="15.95" hidden="1" customHeight="1">
      <c r="A23" s="112" t="s">
        <v>1257</v>
      </c>
      <c r="B23" s="105">
        <f t="shared" si="2"/>
        <v>0</v>
      </c>
      <c r="C23" s="105">
        <f t="shared" si="3"/>
        <v>0</v>
      </c>
      <c r="D23" s="109"/>
      <c r="E23" s="109"/>
      <c r="F23" s="109"/>
      <c r="G23" s="109"/>
      <c r="H23" s="109"/>
      <c r="I23" s="109"/>
      <c r="J23" s="109"/>
      <c r="K23" s="109"/>
      <c r="L23" s="109"/>
      <c r="M23" s="109"/>
      <c r="N23" s="109"/>
      <c r="O23" s="109"/>
      <c r="P23" s="109"/>
      <c r="Q23" s="109"/>
      <c r="R23" s="109"/>
      <c r="S23" s="109"/>
      <c r="T23" s="105">
        <f t="shared" si="4"/>
        <v>0</v>
      </c>
      <c r="U23" s="109"/>
      <c r="V23" s="109"/>
      <c r="W23" s="109"/>
      <c r="X23" s="109"/>
      <c r="Y23" s="109"/>
      <c r="Z23" s="109"/>
      <c r="AA23" s="109"/>
      <c r="AB23" s="109"/>
    </row>
    <row r="24" spans="1:28" s="99" customFormat="1" ht="15.95" hidden="1" customHeight="1">
      <c r="A24" s="112" t="s">
        <v>1258</v>
      </c>
      <c r="B24" s="105">
        <f t="shared" si="2"/>
        <v>0</v>
      </c>
      <c r="C24" s="105">
        <f t="shared" si="3"/>
        <v>0</v>
      </c>
      <c r="D24" s="108">
        <f>D25+D26</f>
        <v>0</v>
      </c>
      <c r="E24" s="108">
        <f t="shared" ref="E24:S24" si="13">E25+E26</f>
        <v>0</v>
      </c>
      <c r="F24" s="108">
        <f t="shared" si="13"/>
        <v>0</v>
      </c>
      <c r="G24" s="108">
        <f t="shared" si="13"/>
        <v>0</v>
      </c>
      <c r="H24" s="108">
        <f t="shared" si="13"/>
        <v>0</v>
      </c>
      <c r="I24" s="108">
        <f t="shared" si="13"/>
        <v>0</v>
      </c>
      <c r="J24" s="108">
        <f t="shared" si="13"/>
        <v>0</v>
      </c>
      <c r="K24" s="108">
        <f t="shared" si="13"/>
        <v>0</v>
      </c>
      <c r="L24" s="108">
        <f t="shared" si="13"/>
        <v>0</v>
      </c>
      <c r="M24" s="108">
        <f t="shared" si="13"/>
        <v>0</v>
      </c>
      <c r="N24" s="108">
        <f t="shared" si="13"/>
        <v>0</v>
      </c>
      <c r="O24" s="108">
        <f t="shared" si="13"/>
        <v>0</v>
      </c>
      <c r="P24" s="108">
        <f t="shared" si="13"/>
        <v>0</v>
      </c>
      <c r="Q24" s="108">
        <f t="shared" si="13"/>
        <v>0</v>
      </c>
      <c r="R24" s="108">
        <f t="shared" si="13"/>
        <v>0</v>
      </c>
      <c r="S24" s="108">
        <f t="shared" si="13"/>
        <v>0</v>
      </c>
      <c r="T24" s="105">
        <f t="shared" si="4"/>
        <v>0</v>
      </c>
      <c r="U24" s="108">
        <f>U25+U26</f>
        <v>0</v>
      </c>
      <c r="V24" s="108">
        <f t="shared" ref="V24:AB24" si="14">V25+V26</f>
        <v>0</v>
      </c>
      <c r="W24" s="108">
        <f t="shared" si="14"/>
        <v>0</v>
      </c>
      <c r="X24" s="108">
        <f t="shared" si="14"/>
        <v>0</v>
      </c>
      <c r="Y24" s="108">
        <f t="shared" si="14"/>
        <v>0</v>
      </c>
      <c r="Z24" s="108">
        <f t="shared" si="14"/>
        <v>0</v>
      </c>
      <c r="AA24" s="108">
        <f t="shared" si="14"/>
        <v>0</v>
      </c>
      <c r="AB24" s="108">
        <f t="shared" si="14"/>
        <v>0</v>
      </c>
    </row>
    <row r="25" spans="1:28" s="99" customFormat="1" ht="15.95" hidden="1" customHeight="1">
      <c r="A25" s="112" t="s">
        <v>1259</v>
      </c>
      <c r="B25" s="105">
        <f t="shared" si="2"/>
        <v>0</v>
      </c>
      <c r="C25" s="105">
        <f t="shared" si="3"/>
        <v>0</v>
      </c>
      <c r="D25" s="109"/>
      <c r="E25" s="109"/>
      <c r="F25" s="109"/>
      <c r="G25" s="109"/>
      <c r="H25" s="109"/>
      <c r="I25" s="109"/>
      <c r="J25" s="109"/>
      <c r="K25" s="109"/>
      <c r="L25" s="109"/>
      <c r="M25" s="109"/>
      <c r="N25" s="109"/>
      <c r="O25" s="109"/>
      <c r="P25" s="109"/>
      <c r="Q25" s="109"/>
      <c r="R25" s="109"/>
      <c r="S25" s="109"/>
      <c r="T25" s="105">
        <f t="shared" si="4"/>
        <v>0</v>
      </c>
      <c r="U25" s="109"/>
      <c r="V25" s="109"/>
      <c r="W25" s="109"/>
      <c r="X25" s="109"/>
      <c r="Y25" s="109"/>
      <c r="Z25" s="109"/>
      <c r="AA25" s="109"/>
      <c r="AB25" s="109"/>
    </row>
    <row r="26" spans="1:28" s="99" customFormat="1" ht="15.95" hidden="1" customHeight="1">
      <c r="A26" s="112" t="s">
        <v>1260</v>
      </c>
      <c r="B26" s="105">
        <f t="shared" si="2"/>
        <v>0</v>
      </c>
      <c r="C26" s="105">
        <f t="shared" si="3"/>
        <v>0</v>
      </c>
      <c r="D26" s="108">
        <f>D27+D28</f>
        <v>0</v>
      </c>
      <c r="E26" s="108">
        <f t="shared" ref="E26:S26" si="15">E27+E28</f>
        <v>0</v>
      </c>
      <c r="F26" s="108">
        <f t="shared" si="15"/>
        <v>0</v>
      </c>
      <c r="G26" s="108">
        <f t="shared" si="15"/>
        <v>0</v>
      </c>
      <c r="H26" s="108">
        <f t="shared" si="15"/>
        <v>0</v>
      </c>
      <c r="I26" s="108">
        <f t="shared" si="15"/>
        <v>0</v>
      </c>
      <c r="J26" s="108">
        <f t="shared" si="15"/>
        <v>0</v>
      </c>
      <c r="K26" s="108">
        <f t="shared" si="15"/>
        <v>0</v>
      </c>
      <c r="L26" s="108">
        <f t="shared" si="15"/>
        <v>0</v>
      </c>
      <c r="M26" s="108">
        <f t="shared" si="15"/>
        <v>0</v>
      </c>
      <c r="N26" s="108">
        <f t="shared" si="15"/>
        <v>0</v>
      </c>
      <c r="O26" s="108">
        <f t="shared" si="15"/>
        <v>0</v>
      </c>
      <c r="P26" s="108">
        <f t="shared" si="15"/>
        <v>0</v>
      </c>
      <c r="Q26" s="108">
        <f t="shared" si="15"/>
        <v>0</v>
      </c>
      <c r="R26" s="108">
        <f t="shared" si="15"/>
        <v>0</v>
      </c>
      <c r="S26" s="108">
        <f t="shared" si="15"/>
        <v>0</v>
      </c>
      <c r="T26" s="105">
        <f t="shared" si="4"/>
        <v>0</v>
      </c>
      <c r="U26" s="108">
        <f>U27+U28</f>
        <v>0</v>
      </c>
      <c r="V26" s="108">
        <f t="shared" ref="V26:AB26" si="16">V27+V28</f>
        <v>0</v>
      </c>
      <c r="W26" s="108">
        <f t="shared" si="16"/>
        <v>0</v>
      </c>
      <c r="X26" s="108">
        <f t="shared" si="16"/>
        <v>0</v>
      </c>
      <c r="Y26" s="108">
        <f t="shared" si="16"/>
        <v>0</v>
      </c>
      <c r="Z26" s="108">
        <f t="shared" si="16"/>
        <v>0</v>
      </c>
      <c r="AA26" s="108">
        <f t="shared" si="16"/>
        <v>0</v>
      </c>
      <c r="AB26" s="108">
        <f t="shared" si="16"/>
        <v>0</v>
      </c>
    </row>
    <row r="27" spans="1:28" s="99" customFormat="1" ht="15.95" hidden="1" customHeight="1">
      <c r="A27" s="112" t="s">
        <v>1261</v>
      </c>
      <c r="B27" s="105">
        <f t="shared" si="2"/>
        <v>0</v>
      </c>
      <c r="C27" s="105">
        <f t="shared" si="3"/>
        <v>0</v>
      </c>
      <c r="D27" s="109"/>
      <c r="E27" s="109"/>
      <c r="F27" s="109"/>
      <c r="G27" s="109"/>
      <c r="H27" s="109"/>
      <c r="I27" s="109"/>
      <c r="J27" s="109"/>
      <c r="K27" s="109"/>
      <c r="L27" s="109"/>
      <c r="M27" s="109"/>
      <c r="N27" s="109"/>
      <c r="O27" s="109"/>
      <c r="P27" s="109"/>
      <c r="Q27" s="109"/>
      <c r="R27" s="109"/>
      <c r="S27" s="109"/>
      <c r="T27" s="105">
        <f t="shared" si="4"/>
        <v>0</v>
      </c>
      <c r="U27" s="109"/>
      <c r="V27" s="109"/>
      <c r="W27" s="109"/>
      <c r="X27" s="109"/>
      <c r="Y27" s="109"/>
      <c r="Z27" s="109"/>
      <c r="AA27" s="109"/>
      <c r="AB27" s="109"/>
    </row>
    <row r="28" spans="1:28" s="99" customFormat="1" ht="15.95" hidden="1" customHeight="1">
      <c r="A28" s="112" t="s">
        <v>1262</v>
      </c>
      <c r="B28" s="105">
        <f t="shared" si="2"/>
        <v>0</v>
      </c>
      <c r="C28" s="105">
        <f t="shared" si="3"/>
        <v>0</v>
      </c>
      <c r="D28" s="109"/>
      <c r="E28" s="109"/>
      <c r="F28" s="109"/>
      <c r="G28" s="109"/>
      <c r="H28" s="109"/>
      <c r="I28" s="109"/>
      <c r="J28" s="109"/>
      <c r="K28" s="109"/>
      <c r="L28" s="109"/>
      <c r="M28" s="109"/>
      <c r="N28" s="109"/>
      <c r="O28" s="109"/>
      <c r="P28" s="109"/>
      <c r="Q28" s="109"/>
      <c r="R28" s="109"/>
      <c r="S28" s="109"/>
      <c r="T28" s="105">
        <f t="shared" si="4"/>
        <v>0</v>
      </c>
      <c r="U28" s="109"/>
      <c r="V28" s="109"/>
      <c r="W28" s="109"/>
      <c r="X28" s="109"/>
      <c r="Y28" s="109"/>
      <c r="Z28" s="109"/>
      <c r="AA28" s="109"/>
      <c r="AB28" s="109"/>
    </row>
    <row r="29" spans="1:28" s="99" customFormat="1" ht="15.95" hidden="1" customHeight="1">
      <c r="A29" s="112" t="s">
        <v>1263</v>
      </c>
      <c r="B29" s="105">
        <f t="shared" si="2"/>
        <v>0</v>
      </c>
      <c r="C29" s="105">
        <f t="shared" si="3"/>
        <v>0</v>
      </c>
      <c r="D29" s="108">
        <f>D30+D31</f>
        <v>0</v>
      </c>
      <c r="E29" s="108">
        <f t="shared" ref="E29:S29" si="17">E30+E31</f>
        <v>0</v>
      </c>
      <c r="F29" s="108">
        <f t="shared" si="17"/>
        <v>0</v>
      </c>
      <c r="G29" s="108">
        <f t="shared" si="17"/>
        <v>0</v>
      </c>
      <c r="H29" s="108">
        <f t="shared" si="17"/>
        <v>0</v>
      </c>
      <c r="I29" s="108">
        <f t="shared" si="17"/>
        <v>0</v>
      </c>
      <c r="J29" s="108">
        <f t="shared" si="17"/>
        <v>0</v>
      </c>
      <c r="K29" s="108">
        <f t="shared" si="17"/>
        <v>0</v>
      </c>
      <c r="L29" s="108">
        <f t="shared" si="17"/>
        <v>0</v>
      </c>
      <c r="M29" s="108">
        <f t="shared" si="17"/>
        <v>0</v>
      </c>
      <c r="N29" s="108">
        <f t="shared" si="17"/>
        <v>0</v>
      </c>
      <c r="O29" s="108">
        <f t="shared" si="17"/>
        <v>0</v>
      </c>
      <c r="P29" s="108">
        <f t="shared" si="17"/>
        <v>0</v>
      </c>
      <c r="Q29" s="108">
        <f t="shared" si="17"/>
        <v>0</v>
      </c>
      <c r="R29" s="108">
        <f t="shared" si="17"/>
        <v>0</v>
      </c>
      <c r="S29" s="108">
        <f t="shared" si="17"/>
        <v>0</v>
      </c>
      <c r="T29" s="105">
        <f t="shared" si="4"/>
        <v>0</v>
      </c>
      <c r="U29" s="108">
        <f>U30+U31</f>
        <v>0</v>
      </c>
      <c r="V29" s="108">
        <f t="shared" ref="V29:AB29" si="18">V30+V31</f>
        <v>0</v>
      </c>
      <c r="W29" s="108">
        <f t="shared" si="18"/>
        <v>0</v>
      </c>
      <c r="X29" s="108">
        <f t="shared" si="18"/>
        <v>0</v>
      </c>
      <c r="Y29" s="108">
        <f t="shared" si="18"/>
        <v>0</v>
      </c>
      <c r="Z29" s="108">
        <f t="shared" si="18"/>
        <v>0</v>
      </c>
      <c r="AA29" s="108">
        <f t="shared" si="18"/>
        <v>0</v>
      </c>
      <c r="AB29" s="108">
        <f t="shared" si="18"/>
        <v>0</v>
      </c>
    </row>
    <row r="30" spans="1:28" s="99" customFormat="1" ht="15.95" hidden="1" customHeight="1">
      <c r="A30" s="112" t="s">
        <v>1264</v>
      </c>
      <c r="B30" s="105">
        <f t="shared" si="2"/>
        <v>0</v>
      </c>
      <c r="C30" s="105">
        <f t="shared" si="3"/>
        <v>0</v>
      </c>
      <c r="D30" s="109"/>
      <c r="E30" s="109"/>
      <c r="F30" s="109"/>
      <c r="G30" s="109"/>
      <c r="H30" s="109"/>
      <c r="I30" s="109"/>
      <c r="J30" s="109"/>
      <c r="K30" s="109"/>
      <c r="L30" s="109"/>
      <c r="M30" s="109"/>
      <c r="N30" s="109"/>
      <c r="O30" s="109"/>
      <c r="P30" s="109"/>
      <c r="Q30" s="109"/>
      <c r="R30" s="109"/>
      <c r="S30" s="109"/>
      <c r="T30" s="105">
        <f t="shared" si="4"/>
        <v>0</v>
      </c>
      <c r="U30" s="109"/>
      <c r="V30" s="109"/>
      <c r="W30" s="109"/>
      <c r="X30" s="109"/>
      <c r="Y30" s="109"/>
      <c r="Z30" s="109"/>
      <c r="AA30" s="109"/>
      <c r="AB30" s="109"/>
    </row>
    <row r="31" spans="1:28" s="99" customFormat="1" ht="15.95" hidden="1" customHeight="1">
      <c r="A31" s="112" t="s">
        <v>1265</v>
      </c>
      <c r="B31" s="105">
        <f t="shared" si="2"/>
        <v>0</v>
      </c>
      <c r="C31" s="105">
        <f t="shared" si="3"/>
        <v>0</v>
      </c>
      <c r="D31" s="108">
        <f>SUM(D32:D36)</f>
        <v>0</v>
      </c>
      <c r="E31" s="108">
        <f t="shared" ref="E31:S31" si="19">SUM(E32:E36)</f>
        <v>0</v>
      </c>
      <c r="F31" s="108">
        <f t="shared" si="19"/>
        <v>0</v>
      </c>
      <c r="G31" s="108">
        <f t="shared" si="19"/>
        <v>0</v>
      </c>
      <c r="H31" s="108">
        <f t="shared" si="19"/>
        <v>0</v>
      </c>
      <c r="I31" s="108">
        <f t="shared" si="19"/>
        <v>0</v>
      </c>
      <c r="J31" s="108">
        <f t="shared" si="19"/>
        <v>0</v>
      </c>
      <c r="K31" s="108">
        <f t="shared" si="19"/>
        <v>0</v>
      </c>
      <c r="L31" s="108">
        <f t="shared" si="19"/>
        <v>0</v>
      </c>
      <c r="M31" s="108">
        <f t="shared" si="19"/>
        <v>0</v>
      </c>
      <c r="N31" s="108">
        <f t="shared" si="19"/>
        <v>0</v>
      </c>
      <c r="O31" s="108">
        <f t="shared" si="19"/>
        <v>0</v>
      </c>
      <c r="P31" s="108">
        <f t="shared" si="19"/>
        <v>0</v>
      </c>
      <c r="Q31" s="108">
        <f t="shared" si="19"/>
        <v>0</v>
      </c>
      <c r="R31" s="108">
        <f t="shared" si="19"/>
        <v>0</v>
      </c>
      <c r="S31" s="108">
        <f t="shared" si="19"/>
        <v>0</v>
      </c>
      <c r="T31" s="105">
        <f t="shared" si="4"/>
        <v>0</v>
      </c>
      <c r="U31" s="108">
        <f>SUM(U32:U36)</f>
        <v>0</v>
      </c>
      <c r="V31" s="108">
        <f t="shared" ref="V31:AB31" si="20">SUM(V32:V36)</f>
        <v>0</v>
      </c>
      <c r="W31" s="108">
        <f t="shared" si="20"/>
        <v>0</v>
      </c>
      <c r="X31" s="108">
        <f t="shared" si="20"/>
        <v>0</v>
      </c>
      <c r="Y31" s="108">
        <f t="shared" si="20"/>
        <v>0</v>
      </c>
      <c r="Z31" s="108">
        <f t="shared" si="20"/>
        <v>0</v>
      </c>
      <c r="AA31" s="108">
        <f t="shared" si="20"/>
        <v>0</v>
      </c>
      <c r="AB31" s="108">
        <f t="shared" si="20"/>
        <v>0</v>
      </c>
    </row>
    <row r="32" spans="1:28" s="99" customFormat="1" ht="15.95" hidden="1" customHeight="1">
      <c r="A32" s="112" t="s">
        <v>1266</v>
      </c>
      <c r="B32" s="105">
        <f t="shared" si="2"/>
        <v>0</v>
      </c>
      <c r="C32" s="105">
        <f t="shared" si="3"/>
        <v>0</v>
      </c>
      <c r="D32" s="109"/>
      <c r="E32" s="109"/>
      <c r="F32" s="109"/>
      <c r="G32" s="109"/>
      <c r="H32" s="109"/>
      <c r="I32" s="109"/>
      <c r="J32" s="109"/>
      <c r="K32" s="109"/>
      <c r="L32" s="109"/>
      <c r="M32" s="109"/>
      <c r="N32" s="109"/>
      <c r="O32" s="109"/>
      <c r="P32" s="109"/>
      <c r="Q32" s="109"/>
      <c r="R32" s="109"/>
      <c r="S32" s="109"/>
      <c r="T32" s="105">
        <f t="shared" si="4"/>
        <v>0</v>
      </c>
      <c r="U32" s="109"/>
      <c r="V32" s="109"/>
      <c r="W32" s="109"/>
      <c r="X32" s="109"/>
      <c r="Y32" s="109"/>
      <c r="Z32" s="109"/>
      <c r="AA32" s="109"/>
      <c r="AB32" s="109"/>
    </row>
    <row r="33" spans="1:28" s="99" customFormat="1" hidden="1">
      <c r="A33" s="112" t="s">
        <v>1267</v>
      </c>
      <c r="B33" s="105">
        <f t="shared" si="2"/>
        <v>0</v>
      </c>
      <c r="C33" s="105">
        <f t="shared" si="3"/>
        <v>0</v>
      </c>
      <c r="D33" s="109"/>
      <c r="E33" s="109"/>
      <c r="F33" s="109"/>
      <c r="G33" s="109"/>
      <c r="H33" s="109"/>
      <c r="I33" s="109"/>
      <c r="J33" s="109"/>
      <c r="K33" s="109"/>
      <c r="L33" s="109"/>
      <c r="M33" s="109"/>
      <c r="N33" s="109"/>
      <c r="O33" s="109"/>
      <c r="P33" s="109"/>
      <c r="Q33" s="109"/>
      <c r="R33" s="109"/>
      <c r="S33" s="109"/>
      <c r="T33" s="105">
        <f t="shared" si="4"/>
        <v>0</v>
      </c>
      <c r="U33" s="109"/>
      <c r="V33" s="109"/>
      <c r="W33" s="109"/>
      <c r="X33" s="109"/>
      <c r="Y33" s="109"/>
      <c r="Z33" s="109"/>
      <c r="AA33" s="109"/>
      <c r="AB33" s="109"/>
    </row>
    <row r="34" spans="1:28" s="99" customFormat="1" hidden="1">
      <c r="A34" s="112" t="s">
        <v>1268</v>
      </c>
      <c r="B34" s="105">
        <f t="shared" si="2"/>
        <v>0</v>
      </c>
      <c r="C34" s="105">
        <f t="shared" si="3"/>
        <v>0</v>
      </c>
      <c r="D34" s="109"/>
      <c r="E34" s="109"/>
      <c r="F34" s="109"/>
      <c r="G34" s="109"/>
      <c r="H34" s="109"/>
      <c r="I34" s="109"/>
      <c r="J34" s="109"/>
      <c r="K34" s="109"/>
      <c r="L34" s="109"/>
      <c r="M34" s="109"/>
      <c r="N34" s="109"/>
      <c r="O34" s="109"/>
      <c r="P34" s="109"/>
      <c r="Q34" s="109"/>
      <c r="R34" s="109"/>
      <c r="S34" s="109"/>
      <c r="T34" s="105">
        <f t="shared" si="4"/>
        <v>0</v>
      </c>
      <c r="U34" s="109"/>
      <c r="V34" s="109"/>
      <c r="W34" s="109"/>
      <c r="X34" s="109"/>
      <c r="Y34" s="109"/>
      <c r="Z34" s="109"/>
      <c r="AA34" s="109"/>
      <c r="AB34" s="109"/>
    </row>
    <row r="35" spans="1:28" s="99" customFormat="1" hidden="1">
      <c r="A35" s="112" t="s">
        <v>1269</v>
      </c>
      <c r="B35" s="105">
        <f t="shared" si="2"/>
        <v>0</v>
      </c>
      <c r="C35" s="105">
        <f t="shared" si="3"/>
        <v>0</v>
      </c>
      <c r="D35" s="109"/>
      <c r="E35" s="109"/>
      <c r="F35" s="109"/>
      <c r="G35" s="109"/>
      <c r="H35" s="109"/>
      <c r="I35" s="109"/>
      <c r="J35" s="109"/>
      <c r="K35" s="109"/>
      <c r="L35" s="109"/>
      <c r="M35" s="109"/>
      <c r="N35" s="109"/>
      <c r="O35" s="109"/>
      <c r="P35" s="109"/>
      <c r="Q35" s="109"/>
      <c r="R35" s="109"/>
      <c r="S35" s="109"/>
      <c r="T35" s="105">
        <f t="shared" si="4"/>
        <v>0</v>
      </c>
      <c r="U35" s="109"/>
      <c r="V35" s="109"/>
      <c r="W35" s="109"/>
      <c r="X35" s="109"/>
      <c r="Y35" s="109"/>
      <c r="Z35" s="109"/>
      <c r="AA35" s="109"/>
      <c r="AB35" s="109"/>
    </row>
    <row r="36" spans="1:28" s="99" customFormat="1" hidden="1">
      <c r="A36" s="112" t="s">
        <v>1270</v>
      </c>
      <c r="B36" s="105">
        <f t="shared" si="2"/>
        <v>0</v>
      </c>
      <c r="C36" s="105">
        <f t="shared" si="3"/>
        <v>0</v>
      </c>
      <c r="D36" s="109"/>
      <c r="E36" s="109"/>
      <c r="F36" s="109"/>
      <c r="G36" s="109"/>
      <c r="H36" s="109"/>
      <c r="I36" s="109"/>
      <c r="J36" s="109"/>
      <c r="K36" s="109"/>
      <c r="L36" s="109"/>
      <c r="M36" s="109"/>
      <c r="N36" s="109"/>
      <c r="O36" s="109"/>
      <c r="P36" s="109"/>
      <c r="Q36" s="109"/>
      <c r="R36" s="109"/>
      <c r="S36" s="109"/>
      <c r="T36" s="105">
        <f t="shared" si="4"/>
        <v>0</v>
      </c>
      <c r="U36" s="109"/>
      <c r="V36" s="109"/>
      <c r="W36" s="109"/>
      <c r="X36" s="109"/>
      <c r="Y36" s="109"/>
      <c r="Z36" s="109"/>
      <c r="AA36" s="109"/>
      <c r="AB36" s="109"/>
    </row>
    <row r="37" spans="1:28" s="99" customFormat="1" hidden="1">
      <c r="A37" s="112" t="s">
        <v>1271</v>
      </c>
      <c r="B37" s="105">
        <f t="shared" si="2"/>
        <v>0</v>
      </c>
      <c r="C37" s="105">
        <f t="shared" si="3"/>
        <v>0</v>
      </c>
      <c r="D37" s="108">
        <f>D38+D39</f>
        <v>0</v>
      </c>
      <c r="E37" s="108">
        <f t="shared" ref="E37:S37" si="21">E38+E39</f>
        <v>0</v>
      </c>
      <c r="F37" s="108">
        <f t="shared" si="21"/>
        <v>0</v>
      </c>
      <c r="G37" s="108">
        <f t="shared" si="21"/>
        <v>0</v>
      </c>
      <c r="H37" s="108">
        <f t="shared" si="21"/>
        <v>0</v>
      </c>
      <c r="I37" s="108">
        <f t="shared" si="21"/>
        <v>0</v>
      </c>
      <c r="J37" s="108">
        <f t="shared" si="21"/>
        <v>0</v>
      </c>
      <c r="K37" s="108">
        <f t="shared" si="21"/>
        <v>0</v>
      </c>
      <c r="L37" s="108">
        <f t="shared" si="21"/>
        <v>0</v>
      </c>
      <c r="M37" s="108">
        <f t="shared" si="21"/>
        <v>0</v>
      </c>
      <c r="N37" s="108">
        <f t="shared" si="21"/>
        <v>0</v>
      </c>
      <c r="O37" s="108">
        <f t="shared" si="21"/>
        <v>0</v>
      </c>
      <c r="P37" s="108">
        <f t="shared" si="21"/>
        <v>0</v>
      </c>
      <c r="Q37" s="108">
        <f t="shared" si="21"/>
        <v>0</v>
      </c>
      <c r="R37" s="108">
        <f t="shared" si="21"/>
        <v>0</v>
      </c>
      <c r="S37" s="108">
        <f t="shared" si="21"/>
        <v>0</v>
      </c>
      <c r="T37" s="105">
        <f t="shared" si="4"/>
        <v>0</v>
      </c>
      <c r="U37" s="108">
        <f>U38+U39</f>
        <v>0</v>
      </c>
      <c r="V37" s="108">
        <f t="shared" ref="V37:AB37" si="22">V38+V39</f>
        <v>0</v>
      </c>
      <c r="W37" s="108">
        <f t="shared" si="22"/>
        <v>0</v>
      </c>
      <c r="X37" s="108">
        <f t="shared" si="22"/>
        <v>0</v>
      </c>
      <c r="Y37" s="108">
        <f t="shared" si="22"/>
        <v>0</v>
      </c>
      <c r="Z37" s="108">
        <f t="shared" si="22"/>
        <v>0</v>
      </c>
      <c r="AA37" s="108">
        <f t="shared" si="22"/>
        <v>0</v>
      </c>
      <c r="AB37" s="108">
        <f t="shared" si="22"/>
        <v>0</v>
      </c>
    </row>
    <row r="38" spans="1:28" s="99" customFormat="1" hidden="1">
      <c r="A38" s="112" t="s">
        <v>1272</v>
      </c>
      <c r="B38" s="105">
        <f t="shared" si="2"/>
        <v>0</v>
      </c>
      <c r="C38" s="105">
        <f t="shared" si="3"/>
        <v>0</v>
      </c>
      <c r="D38" s="109"/>
      <c r="E38" s="109"/>
      <c r="F38" s="109"/>
      <c r="G38" s="109"/>
      <c r="H38" s="109"/>
      <c r="I38" s="109"/>
      <c r="J38" s="109"/>
      <c r="K38" s="109"/>
      <c r="L38" s="109"/>
      <c r="M38" s="109"/>
      <c r="N38" s="109"/>
      <c r="O38" s="109"/>
      <c r="P38" s="109"/>
      <c r="Q38" s="109"/>
      <c r="R38" s="109"/>
      <c r="S38" s="109"/>
      <c r="T38" s="105">
        <f t="shared" si="4"/>
        <v>0</v>
      </c>
      <c r="U38" s="109"/>
      <c r="V38" s="109"/>
      <c r="W38" s="109"/>
      <c r="X38" s="109"/>
      <c r="Y38" s="109"/>
      <c r="Z38" s="109"/>
      <c r="AA38" s="109"/>
      <c r="AB38" s="109"/>
    </row>
    <row r="39" spans="1:28" s="99" customFormat="1" hidden="1">
      <c r="A39" s="112" t="s">
        <v>1273</v>
      </c>
      <c r="B39" s="105">
        <f t="shared" si="2"/>
        <v>0</v>
      </c>
      <c r="C39" s="105">
        <f t="shared" si="3"/>
        <v>0</v>
      </c>
      <c r="D39" s="108">
        <f>SUM(D40:D46)</f>
        <v>0</v>
      </c>
      <c r="E39" s="108">
        <f t="shared" ref="E39:S39" si="23">SUM(E40:E46)</f>
        <v>0</v>
      </c>
      <c r="F39" s="108">
        <f t="shared" si="23"/>
        <v>0</v>
      </c>
      <c r="G39" s="108">
        <f t="shared" si="23"/>
        <v>0</v>
      </c>
      <c r="H39" s="108">
        <f t="shared" si="23"/>
        <v>0</v>
      </c>
      <c r="I39" s="108">
        <f t="shared" si="23"/>
        <v>0</v>
      </c>
      <c r="J39" s="108">
        <f t="shared" si="23"/>
        <v>0</v>
      </c>
      <c r="K39" s="108">
        <f t="shared" si="23"/>
        <v>0</v>
      </c>
      <c r="L39" s="108">
        <f t="shared" si="23"/>
        <v>0</v>
      </c>
      <c r="M39" s="108">
        <f t="shared" si="23"/>
        <v>0</v>
      </c>
      <c r="N39" s="108">
        <f t="shared" si="23"/>
        <v>0</v>
      </c>
      <c r="O39" s="108">
        <f t="shared" si="23"/>
        <v>0</v>
      </c>
      <c r="P39" s="108">
        <f t="shared" si="23"/>
        <v>0</v>
      </c>
      <c r="Q39" s="108">
        <f t="shared" si="23"/>
        <v>0</v>
      </c>
      <c r="R39" s="108">
        <f t="shared" si="23"/>
        <v>0</v>
      </c>
      <c r="S39" s="108">
        <f t="shared" si="23"/>
        <v>0</v>
      </c>
      <c r="T39" s="105">
        <f t="shared" si="4"/>
        <v>0</v>
      </c>
      <c r="U39" s="108">
        <f>SUM(U40:U46)</f>
        <v>0</v>
      </c>
      <c r="V39" s="108">
        <f t="shared" ref="V39:AB39" si="24">SUM(V40:V46)</f>
        <v>0</v>
      </c>
      <c r="W39" s="108">
        <f t="shared" si="24"/>
        <v>0</v>
      </c>
      <c r="X39" s="108">
        <f t="shared" si="24"/>
        <v>0</v>
      </c>
      <c r="Y39" s="108">
        <f t="shared" si="24"/>
        <v>0</v>
      </c>
      <c r="Z39" s="108">
        <f t="shared" si="24"/>
        <v>0</v>
      </c>
      <c r="AA39" s="108">
        <f t="shared" si="24"/>
        <v>0</v>
      </c>
      <c r="AB39" s="108">
        <f t="shared" si="24"/>
        <v>0</v>
      </c>
    </row>
    <row r="40" spans="1:28" s="99" customFormat="1" hidden="1">
      <c r="A40" s="112" t="s">
        <v>1274</v>
      </c>
      <c r="B40" s="105">
        <f t="shared" ref="B40:B71" si="25">C40+T40</f>
        <v>0</v>
      </c>
      <c r="C40" s="105">
        <f t="shared" ref="C40:C71" si="26">SUM(D40:S40)</f>
        <v>0</v>
      </c>
      <c r="D40" s="109"/>
      <c r="E40" s="109"/>
      <c r="F40" s="109"/>
      <c r="G40" s="109"/>
      <c r="H40" s="109"/>
      <c r="I40" s="109"/>
      <c r="J40" s="109"/>
      <c r="K40" s="109"/>
      <c r="L40" s="109"/>
      <c r="M40" s="109"/>
      <c r="N40" s="109"/>
      <c r="O40" s="109"/>
      <c r="P40" s="109"/>
      <c r="Q40" s="109"/>
      <c r="R40" s="109"/>
      <c r="S40" s="109"/>
      <c r="T40" s="105">
        <f t="shared" ref="T40:T71" si="27">SUM(U40:AB40)</f>
        <v>0</v>
      </c>
      <c r="U40" s="109"/>
      <c r="V40" s="109"/>
      <c r="W40" s="109"/>
      <c r="X40" s="109"/>
      <c r="Y40" s="109"/>
      <c r="Z40" s="109"/>
      <c r="AA40" s="109"/>
      <c r="AB40" s="109"/>
    </row>
    <row r="41" spans="1:28" s="99" customFormat="1" hidden="1">
      <c r="A41" s="112" t="s">
        <v>1275</v>
      </c>
      <c r="B41" s="105">
        <f t="shared" si="25"/>
        <v>0</v>
      </c>
      <c r="C41" s="105">
        <f t="shared" si="26"/>
        <v>0</v>
      </c>
      <c r="D41" s="109"/>
      <c r="E41" s="109"/>
      <c r="F41" s="109"/>
      <c r="G41" s="109"/>
      <c r="H41" s="109"/>
      <c r="I41" s="109"/>
      <c r="J41" s="109"/>
      <c r="K41" s="109"/>
      <c r="L41" s="109"/>
      <c r="M41" s="109"/>
      <c r="N41" s="109"/>
      <c r="O41" s="109"/>
      <c r="P41" s="109"/>
      <c r="Q41" s="109"/>
      <c r="R41" s="109"/>
      <c r="S41" s="109"/>
      <c r="T41" s="105">
        <f t="shared" si="27"/>
        <v>0</v>
      </c>
      <c r="U41" s="109"/>
      <c r="V41" s="109"/>
      <c r="W41" s="109"/>
      <c r="X41" s="109"/>
      <c r="Y41" s="109"/>
      <c r="Z41" s="109"/>
      <c r="AA41" s="109"/>
      <c r="AB41" s="109"/>
    </row>
    <row r="42" spans="1:28" s="99" customFormat="1" hidden="1">
      <c r="A42" s="112" t="s">
        <v>1276</v>
      </c>
      <c r="B42" s="105">
        <f t="shared" si="25"/>
        <v>0</v>
      </c>
      <c r="C42" s="105">
        <f t="shared" si="26"/>
        <v>0</v>
      </c>
      <c r="D42" s="109"/>
      <c r="E42" s="109"/>
      <c r="F42" s="109"/>
      <c r="G42" s="109"/>
      <c r="H42" s="109"/>
      <c r="I42" s="109"/>
      <c r="J42" s="109"/>
      <c r="K42" s="109"/>
      <c r="L42" s="109"/>
      <c r="M42" s="109"/>
      <c r="N42" s="109"/>
      <c r="O42" s="109"/>
      <c r="P42" s="109"/>
      <c r="Q42" s="109"/>
      <c r="R42" s="109"/>
      <c r="S42" s="109"/>
      <c r="T42" s="105">
        <f t="shared" si="27"/>
        <v>0</v>
      </c>
      <c r="U42" s="109"/>
      <c r="V42" s="109"/>
      <c r="W42" s="109"/>
      <c r="X42" s="109"/>
      <c r="Y42" s="109"/>
      <c r="Z42" s="109"/>
      <c r="AA42" s="109"/>
      <c r="AB42" s="109"/>
    </row>
    <row r="43" spans="1:28" s="99" customFormat="1" hidden="1">
      <c r="A43" s="112" t="s">
        <v>1277</v>
      </c>
      <c r="B43" s="105">
        <f t="shared" si="25"/>
        <v>0</v>
      </c>
      <c r="C43" s="105">
        <f t="shared" si="26"/>
        <v>0</v>
      </c>
      <c r="D43" s="109"/>
      <c r="E43" s="109"/>
      <c r="F43" s="109"/>
      <c r="G43" s="109"/>
      <c r="H43" s="109"/>
      <c r="I43" s="109"/>
      <c r="J43" s="109"/>
      <c r="K43" s="109"/>
      <c r="L43" s="109"/>
      <c r="M43" s="109"/>
      <c r="N43" s="109"/>
      <c r="O43" s="109"/>
      <c r="P43" s="109"/>
      <c r="Q43" s="109"/>
      <c r="R43" s="109"/>
      <c r="S43" s="109"/>
      <c r="T43" s="105">
        <f t="shared" si="27"/>
        <v>0</v>
      </c>
      <c r="U43" s="109"/>
      <c r="V43" s="109"/>
      <c r="W43" s="109"/>
      <c r="X43" s="109"/>
      <c r="Y43" s="109"/>
      <c r="Z43" s="109"/>
      <c r="AA43" s="109"/>
      <c r="AB43" s="109"/>
    </row>
    <row r="44" spans="1:28" s="99" customFormat="1" hidden="1">
      <c r="A44" s="112" t="s">
        <v>1278</v>
      </c>
      <c r="B44" s="105">
        <f t="shared" si="25"/>
        <v>0</v>
      </c>
      <c r="C44" s="105">
        <f t="shared" si="26"/>
        <v>0</v>
      </c>
      <c r="D44" s="109"/>
      <c r="E44" s="109"/>
      <c r="F44" s="109"/>
      <c r="G44" s="109"/>
      <c r="H44" s="109"/>
      <c r="I44" s="109"/>
      <c r="J44" s="109"/>
      <c r="K44" s="109"/>
      <c r="L44" s="109"/>
      <c r="M44" s="109"/>
      <c r="N44" s="109"/>
      <c r="O44" s="109"/>
      <c r="P44" s="109"/>
      <c r="Q44" s="109"/>
      <c r="R44" s="109"/>
      <c r="S44" s="109"/>
      <c r="T44" s="105">
        <f t="shared" si="27"/>
        <v>0</v>
      </c>
      <c r="U44" s="109"/>
      <c r="V44" s="109"/>
      <c r="W44" s="109"/>
      <c r="X44" s="109"/>
      <c r="Y44" s="109"/>
      <c r="Z44" s="109"/>
      <c r="AA44" s="109"/>
      <c r="AB44" s="109"/>
    </row>
    <row r="45" spans="1:28" s="99" customFormat="1" hidden="1">
      <c r="A45" s="112" t="s">
        <v>1279</v>
      </c>
      <c r="B45" s="105">
        <f t="shared" si="25"/>
        <v>0</v>
      </c>
      <c r="C45" s="105">
        <f t="shared" si="26"/>
        <v>0</v>
      </c>
      <c r="D45" s="109"/>
      <c r="E45" s="109"/>
      <c r="F45" s="109"/>
      <c r="G45" s="109"/>
      <c r="H45" s="109"/>
      <c r="I45" s="109"/>
      <c r="J45" s="109"/>
      <c r="K45" s="109"/>
      <c r="L45" s="109"/>
      <c r="M45" s="109"/>
      <c r="N45" s="109"/>
      <c r="O45" s="109"/>
      <c r="P45" s="109"/>
      <c r="Q45" s="109"/>
      <c r="R45" s="109"/>
      <c r="S45" s="109"/>
      <c r="T45" s="105">
        <f t="shared" si="27"/>
        <v>0</v>
      </c>
      <c r="U45" s="109"/>
      <c r="V45" s="109"/>
      <c r="W45" s="109"/>
      <c r="X45" s="109"/>
      <c r="Y45" s="109"/>
      <c r="Z45" s="109"/>
      <c r="AA45" s="109"/>
      <c r="AB45" s="109"/>
    </row>
    <row r="46" spans="1:28" s="99" customFormat="1" hidden="1">
      <c r="A46" s="112" t="s">
        <v>1280</v>
      </c>
      <c r="B46" s="105">
        <f t="shared" si="25"/>
        <v>0</v>
      </c>
      <c r="C46" s="105">
        <f t="shared" si="26"/>
        <v>0</v>
      </c>
      <c r="D46" s="109"/>
      <c r="E46" s="109"/>
      <c r="F46" s="109"/>
      <c r="G46" s="109"/>
      <c r="H46" s="109"/>
      <c r="I46" s="109"/>
      <c r="J46" s="109"/>
      <c r="K46" s="109"/>
      <c r="L46" s="109"/>
      <c r="M46" s="109"/>
      <c r="N46" s="109"/>
      <c r="O46" s="109"/>
      <c r="P46" s="109"/>
      <c r="Q46" s="109"/>
      <c r="R46" s="109"/>
      <c r="S46" s="109"/>
      <c r="T46" s="105">
        <f t="shared" si="27"/>
        <v>0</v>
      </c>
      <c r="U46" s="109"/>
      <c r="V46" s="109"/>
      <c r="W46" s="109"/>
      <c r="X46" s="109"/>
      <c r="Y46" s="109"/>
      <c r="Z46" s="109"/>
      <c r="AA46" s="109"/>
      <c r="AB46" s="109"/>
    </row>
    <row r="47" spans="1:28" s="99" customFormat="1" hidden="1">
      <c r="A47" s="112" t="s">
        <v>1281</v>
      </c>
      <c r="B47" s="105">
        <f t="shared" si="25"/>
        <v>0</v>
      </c>
      <c r="C47" s="105">
        <f t="shared" si="26"/>
        <v>0</v>
      </c>
      <c r="D47" s="108">
        <f>D48+D49</f>
        <v>0</v>
      </c>
      <c r="E47" s="108">
        <f t="shared" ref="E47:S47" si="28">E48+E49</f>
        <v>0</v>
      </c>
      <c r="F47" s="108">
        <f t="shared" si="28"/>
        <v>0</v>
      </c>
      <c r="G47" s="108">
        <f t="shared" si="28"/>
        <v>0</v>
      </c>
      <c r="H47" s="108">
        <f t="shared" si="28"/>
        <v>0</v>
      </c>
      <c r="I47" s="108">
        <f t="shared" si="28"/>
        <v>0</v>
      </c>
      <c r="J47" s="108">
        <f t="shared" si="28"/>
        <v>0</v>
      </c>
      <c r="K47" s="108">
        <f t="shared" si="28"/>
        <v>0</v>
      </c>
      <c r="L47" s="108">
        <f t="shared" si="28"/>
        <v>0</v>
      </c>
      <c r="M47" s="108">
        <f t="shared" si="28"/>
        <v>0</v>
      </c>
      <c r="N47" s="108">
        <f t="shared" si="28"/>
        <v>0</v>
      </c>
      <c r="O47" s="108">
        <f t="shared" si="28"/>
        <v>0</v>
      </c>
      <c r="P47" s="108">
        <f t="shared" si="28"/>
        <v>0</v>
      </c>
      <c r="Q47" s="108">
        <f t="shared" si="28"/>
        <v>0</v>
      </c>
      <c r="R47" s="108">
        <f t="shared" si="28"/>
        <v>0</v>
      </c>
      <c r="S47" s="108">
        <f t="shared" si="28"/>
        <v>0</v>
      </c>
      <c r="T47" s="105">
        <f t="shared" si="27"/>
        <v>0</v>
      </c>
      <c r="U47" s="108">
        <f>U48+U49</f>
        <v>0</v>
      </c>
      <c r="V47" s="108">
        <f t="shared" ref="V47:AB47" si="29">V48+V49</f>
        <v>0</v>
      </c>
      <c r="W47" s="108">
        <f t="shared" si="29"/>
        <v>0</v>
      </c>
      <c r="X47" s="108">
        <f t="shared" si="29"/>
        <v>0</v>
      </c>
      <c r="Y47" s="108">
        <f t="shared" si="29"/>
        <v>0</v>
      </c>
      <c r="Z47" s="108">
        <f t="shared" si="29"/>
        <v>0</v>
      </c>
      <c r="AA47" s="108">
        <f t="shared" si="29"/>
        <v>0</v>
      </c>
      <c r="AB47" s="108">
        <f t="shared" si="29"/>
        <v>0</v>
      </c>
    </row>
    <row r="48" spans="1:28" s="99" customFormat="1" hidden="1">
      <c r="A48" s="112" t="s">
        <v>1282</v>
      </c>
      <c r="B48" s="105">
        <f t="shared" si="25"/>
        <v>0</v>
      </c>
      <c r="C48" s="105">
        <f t="shared" si="26"/>
        <v>0</v>
      </c>
      <c r="D48" s="109"/>
      <c r="E48" s="109"/>
      <c r="F48" s="109"/>
      <c r="G48" s="109"/>
      <c r="H48" s="109"/>
      <c r="I48" s="109"/>
      <c r="J48" s="109"/>
      <c r="K48" s="109"/>
      <c r="L48" s="109"/>
      <c r="M48" s="109"/>
      <c r="N48" s="109"/>
      <c r="O48" s="109"/>
      <c r="P48" s="109"/>
      <c r="Q48" s="109"/>
      <c r="R48" s="109"/>
      <c r="S48" s="109"/>
      <c r="T48" s="105">
        <f t="shared" si="27"/>
        <v>0</v>
      </c>
      <c r="U48" s="109"/>
      <c r="V48" s="109"/>
      <c r="W48" s="109"/>
      <c r="X48" s="109"/>
      <c r="Y48" s="109"/>
      <c r="Z48" s="109"/>
      <c r="AA48" s="109"/>
      <c r="AB48" s="109"/>
    </row>
    <row r="49" spans="1:28" s="99" customFormat="1" hidden="1">
      <c r="A49" s="112" t="s">
        <v>1283</v>
      </c>
      <c r="B49" s="105">
        <f t="shared" si="25"/>
        <v>0</v>
      </c>
      <c r="C49" s="105">
        <f t="shared" si="26"/>
        <v>0</v>
      </c>
      <c r="D49" s="108">
        <f>SUM(D50:D56)</f>
        <v>0</v>
      </c>
      <c r="E49" s="108">
        <f t="shared" ref="E49:S49" si="30">SUM(E50:E56)</f>
        <v>0</v>
      </c>
      <c r="F49" s="108">
        <f t="shared" si="30"/>
        <v>0</v>
      </c>
      <c r="G49" s="108">
        <f t="shared" si="30"/>
        <v>0</v>
      </c>
      <c r="H49" s="108">
        <f t="shared" si="30"/>
        <v>0</v>
      </c>
      <c r="I49" s="108">
        <f t="shared" si="30"/>
        <v>0</v>
      </c>
      <c r="J49" s="108">
        <f t="shared" si="30"/>
        <v>0</v>
      </c>
      <c r="K49" s="108">
        <f t="shared" si="30"/>
        <v>0</v>
      </c>
      <c r="L49" s="108">
        <f t="shared" si="30"/>
        <v>0</v>
      </c>
      <c r="M49" s="108">
        <f t="shared" si="30"/>
        <v>0</v>
      </c>
      <c r="N49" s="108">
        <f t="shared" si="30"/>
        <v>0</v>
      </c>
      <c r="O49" s="108">
        <f t="shared" si="30"/>
        <v>0</v>
      </c>
      <c r="P49" s="108">
        <f t="shared" si="30"/>
        <v>0</v>
      </c>
      <c r="Q49" s="108">
        <f t="shared" si="30"/>
        <v>0</v>
      </c>
      <c r="R49" s="108">
        <f t="shared" si="30"/>
        <v>0</v>
      </c>
      <c r="S49" s="108">
        <f t="shared" si="30"/>
        <v>0</v>
      </c>
      <c r="T49" s="105">
        <f t="shared" si="27"/>
        <v>0</v>
      </c>
      <c r="U49" s="108">
        <f>SUM(U50:U56)</f>
        <v>0</v>
      </c>
      <c r="V49" s="108">
        <f t="shared" ref="V49:AB49" si="31">SUM(V50:V56)</f>
        <v>0</v>
      </c>
      <c r="W49" s="108">
        <f t="shared" si="31"/>
        <v>0</v>
      </c>
      <c r="X49" s="108">
        <f t="shared" si="31"/>
        <v>0</v>
      </c>
      <c r="Y49" s="108">
        <f t="shared" si="31"/>
        <v>0</v>
      </c>
      <c r="Z49" s="108">
        <f t="shared" si="31"/>
        <v>0</v>
      </c>
      <c r="AA49" s="108">
        <f t="shared" si="31"/>
        <v>0</v>
      </c>
      <c r="AB49" s="108">
        <f t="shared" si="31"/>
        <v>0</v>
      </c>
    </row>
    <row r="50" spans="1:28" s="99" customFormat="1" hidden="1">
      <c r="A50" s="112" t="s">
        <v>1284</v>
      </c>
      <c r="B50" s="105">
        <f t="shared" si="25"/>
        <v>0</v>
      </c>
      <c r="C50" s="105">
        <f t="shared" si="26"/>
        <v>0</v>
      </c>
      <c r="D50" s="109"/>
      <c r="E50" s="109"/>
      <c r="F50" s="109"/>
      <c r="G50" s="109"/>
      <c r="H50" s="109"/>
      <c r="I50" s="109"/>
      <c r="J50" s="109"/>
      <c r="K50" s="109"/>
      <c r="L50" s="109"/>
      <c r="M50" s="109"/>
      <c r="N50" s="109"/>
      <c r="O50" s="109"/>
      <c r="P50" s="109"/>
      <c r="Q50" s="109"/>
      <c r="R50" s="109"/>
      <c r="S50" s="109"/>
      <c r="T50" s="105">
        <f t="shared" si="27"/>
        <v>0</v>
      </c>
      <c r="U50" s="109"/>
      <c r="V50" s="109"/>
      <c r="W50" s="109"/>
      <c r="X50" s="109"/>
      <c r="Y50" s="109"/>
      <c r="Z50" s="109"/>
      <c r="AA50" s="109"/>
      <c r="AB50" s="109"/>
    </row>
    <row r="51" spans="1:28" s="99" customFormat="1" hidden="1">
      <c r="A51" s="112" t="s">
        <v>1285</v>
      </c>
      <c r="B51" s="105">
        <f t="shared" si="25"/>
        <v>0</v>
      </c>
      <c r="C51" s="105">
        <f t="shared" si="26"/>
        <v>0</v>
      </c>
      <c r="D51" s="109"/>
      <c r="E51" s="109"/>
      <c r="F51" s="109"/>
      <c r="G51" s="109"/>
      <c r="H51" s="109"/>
      <c r="I51" s="109"/>
      <c r="J51" s="109"/>
      <c r="K51" s="109"/>
      <c r="L51" s="109"/>
      <c r="M51" s="109"/>
      <c r="N51" s="109"/>
      <c r="O51" s="109"/>
      <c r="P51" s="109"/>
      <c r="Q51" s="109"/>
      <c r="R51" s="109"/>
      <c r="S51" s="109"/>
      <c r="T51" s="105">
        <f t="shared" si="27"/>
        <v>0</v>
      </c>
      <c r="U51" s="109"/>
      <c r="V51" s="109"/>
      <c r="W51" s="109"/>
      <c r="X51" s="109"/>
      <c r="Y51" s="109"/>
      <c r="Z51" s="109"/>
      <c r="AA51" s="109"/>
      <c r="AB51" s="109"/>
    </row>
    <row r="52" spans="1:28" s="99" customFormat="1" hidden="1">
      <c r="A52" s="112" t="s">
        <v>1286</v>
      </c>
      <c r="B52" s="105">
        <f t="shared" si="25"/>
        <v>0</v>
      </c>
      <c r="C52" s="105">
        <f t="shared" si="26"/>
        <v>0</v>
      </c>
      <c r="D52" s="109"/>
      <c r="E52" s="109"/>
      <c r="F52" s="109"/>
      <c r="G52" s="109"/>
      <c r="H52" s="109"/>
      <c r="I52" s="109"/>
      <c r="J52" s="109"/>
      <c r="K52" s="109"/>
      <c r="L52" s="109"/>
      <c r="M52" s="109"/>
      <c r="N52" s="109"/>
      <c r="O52" s="109"/>
      <c r="P52" s="109"/>
      <c r="Q52" s="109"/>
      <c r="R52" s="109"/>
      <c r="S52" s="109"/>
      <c r="T52" s="105">
        <f t="shared" si="27"/>
        <v>0</v>
      </c>
      <c r="U52" s="109"/>
      <c r="V52" s="109"/>
      <c r="W52" s="109"/>
      <c r="X52" s="109"/>
      <c r="Y52" s="109"/>
      <c r="Z52" s="109"/>
      <c r="AA52" s="109"/>
      <c r="AB52" s="109"/>
    </row>
    <row r="53" spans="1:28" s="99" customFormat="1" hidden="1">
      <c r="A53" s="112" t="s">
        <v>1287</v>
      </c>
      <c r="B53" s="105">
        <f t="shared" si="25"/>
        <v>0</v>
      </c>
      <c r="C53" s="105">
        <f t="shared" si="26"/>
        <v>0</v>
      </c>
      <c r="D53" s="109"/>
      <c r="E53" s="109"/>
      <c r="F53" s="109"/>
      <c r="G53" s="109"/>
      <c r="H53" s="109"/>
      <c r="I53" s="109"/>
      <c r="J53" s="109"/>
      <c r="K53" s="109"/>
      <c r="L53" s="109"/>
      <c r="M53" s="109"/>
      <c r="N53" s="109"/>
      <c r="O53" s="109"/>
      <c r="P53" s="109"/>
      <c r="Q53" s="109"/>
      <c r="R53" s="109"/>
      <c r="S53" s="109"/>
      <c r="T53" s="105">
        <f t="shared" si="27"/>
        <v>0</v>
      </c>
      <c r="U53" s="109"/>
      <c r="V53" s="109"/>
      <c r="W53" s="109"/>
      <c r="X53" s="109"/>
      <c r="Y53" s="109"/>
      <c r="Z53" s="109"/>
      <c r="AA53" s="109"/>
      <c r="AB53" s="109"/>
    </row>
    <row r="54" spans="1:28" s="99" customFormat="1" hidden="1">
      <c r="A54" s="112" t="s">
        <v>1288</v>
      </c>
      <c r="B54" s="105">
        <f t="shared" si="25"/>
        <v>0</v>
      </c>
      <c r="C54" s="105">
        <f t="shared" si="26"/>
        <v>0</v>
      </c>
      <c r="D54" s="109"/>
      <c r="E54" s="109"/>
      <c r="F54" s="109"/>
      <c r="G54" s="109"/>
      <c r="H54" s="109"/>
      <c r="I54" s="109"/>
      <c r="J54" s="109"/>
      <c r="K54" s="109"/>
      <c r="L54" s="109"/>
      <c r="M54" s="109"/>
      <c r="N54" s="109"/>
      <c r="O54" s="109"/>
      <c r="P54" s="109"/>
      <c r="Q54" s="109"/>
      <c r="R54" s="109"/>
      <c r="S54" s="109"/>
      <c r="T54" s="105">
        <f t="shared" si="27"/>
        <v>0</v>
      </c>
      <c r="U54" s="109"/>
      <c r="V54" s="109"/>
      <c r="W54" s="109"/>
      <c r="X54" s="109"/>
      <c r="Y54" s="109"/>
      <c r="Z54" s="109"/>
      <c r="AA54" s="109"/>
      <c r="AB54" s="109"/>
    </row>
    <row r="55" spans="1:28" s="99" customFormat="1" hidden="1">
      <c r="A55" s="112" t="s">
        <v>1289</v>
      </c>
      <c r="B55" s="105">
        <f t="shared" si="25"/>
        <v>0</v>
      </c>
      <c r="C55" s="105">
        <f t="shared" si="26"/>
        <v>0</v>
      </c>
      <c r="D55" s="109"/>
      <c r="E55" s="109"/>
      <c r="F55" s="109"/>
      <c r="G55" s="109"/>
      <c r="H55" s="109"/>
      <c r="I55" s="109"/>
      <c r="J55" s="109"/>
      <c r="K55" s="109"/>
      <c r="L55" s="109"/>
      <c r="M55" s="109"/>
      <c r="N55" s="109"/>
      <c r="O55" s="109"/>
      <c r="P55" s="109"/>
      <c r="Q55" s="109"/>
      <c r="R55" s="109"/>
      <c r="S55" s="109"/>
      <c r="T55" s="105">
        <f t="shared" si="27"/>
        <v>0</v>
      </c>
      <c r="U55" s="109"/>
      <c r="V55" s="109"/>
      <c r="W55" s="109"/>
      <c r="X55" s="109"/>
      <c r="Y55" s="109"/>
      <c r="Z55" s="109"/>
      <c r="AA55" s="109"/>
      <c r="AB55" s="109"/>
    </row>
    <row r="56" spans="1:28" s="99" customFormat="1" hidden="1">
      <c r="A56" s="112" t="s">
        <v>1290</v>
      </c>
      <c r="B56" s="105">
        <f t="shared" si="25"/>
        <v>0</v>
      </c>
      <c r="C56" s="105">
        <f t="shared" si="26"/>
        <v>0</v>
      </c>
      <c r="D56" s="109"/>
      <c r="E56" s="109"/>
      <c r="F56" s="109"/>
      <c r="G56" s="109"/>
      <c r="H56" s="109"/>
      <c r="I56" s="109"/>
      <c r="J56" s="109"/>
      <c r="K56" s="109"/>
      <c r="L56" s="109"/>
      <c r="M56" s="109"/>
      <c r="N56" s="109"/>
      <c r="O56" s="109"/>
      <c r="P56" s="109"/>
      <c r="Q56" s="109"/>
      <c r="R56" s="109"/>
      <c r="S56" s="109"/>
      <c r="T56" s="105">
        <f t="shared" si="27"/>
        <v>0</v>
      </c>
      <c r="U56" s="109"/>
      <c r="V56" s="109"/>
      <c r="W56" s="109"/>
      <c r="X56" s="109"/>
      <c r="Y56" s="109"/>
      <c r="Z56" s="109"/>
      <c r="AA56" s="109"/>
      <c r="AB56" s="109"/>
    </row>
    <row r="57" spans="1:28" s="99" customFormat="1" hidden="1">
      <c r="A57" s="112" t="s">
        <v>1291</v>
      </c>
      <c r="B57" s="105">
        <f t="shared" si="25"/>
        <v>114490</v>
      </c>
      <c r="C57" s="105">
        <f t="shared" si="26"/>
        <v>51571</v>
      </c>
      <c r="D57" s="108">
        <f>D58+D59</f>
        <v>14764</v>
      </c>
      <c r="E57" s="108">
        <f t="shared" ref="E57:S57" si="32">E58+E59</f>
        <v>6466</v>
      </c>
      <c r="F57" s="108">
        <f t="shared" si="32"/>
        <v>0</v>
      </c>
      <c r="G57" s="108">
        <f t="shared" si="32"/>
        <v>2962</v>
      </c>
      <c r="H57" s="108">
        <f t="shared" si="32"/>
        <v>64</v>
      </c>
      <c r="I57" s="108">
        <f t="shared" si="32"/>
        <v>880</v>
      </c>
      <c r="J57" s="108">
        <f t="shared" si="32"/>
        <v>6377</v>
      </c>
      <c r="K57" s="108">
        <f t="shared" si="32"/>
        <v>2611</v>
      </c>
      <c r="L57" s="108">
        <f t="shared" si="32"/>
        <v>2583</v>
      </c>
      <c r="M57" s="108">
        <f t="shared" si="32"/>
        <v>5119</v>
      </c>
      <c r="N57" s="108">
        <f t="shared" si="32"/>
        <v>6420</v>
      </c>
      <c r="O57" s="108">
        <f t="shared" si="32"/>
        <v>3215</v>
      </c>
      <c r="P57" s="108">
        <f t="shared" si="32"/>
        <v>0</v>
      </c>
      <c r="Q57" s="108">
        <f t="shared" si="32"/>
        <v>0</v>
      </c>
      <c r="R57" s="108">
        <f t="shared" si="32"/>
        <v>110</v>
      </c>
      <c r="S57" s="108">
        <f t="shared" si="32"/>
        <v>0</v>
      </c>
      <c r="T57" s="105">
        <f t="shared" si="27"/>
        <v>62919</v>
      </c>
      <c r="U57" s="108">
        <f>U58+U59</f>
        <v>9853</v>
      </c>
      <c r="V57" s="108">
        <f t="shared" ref="V57:AB57" si="33">V58+V59</f>
        <v>8670</v>
      </c>
      <c r="W57" s="108">
        <f t="shared" si="33"/>
        <v>5346</v>
      </c>
      <c r="X57" s="108">
        <f t="shared" si="33"/>
        <v>3200</v>
      </c>
      <c r="Y57" s="108">
        <f t="shared" si="33"/>
        <v>35050</v>
      </c>
      <c r="Z57" s="108">
        <f t="shared" si="33"/>
        <v>0</v>
      </c>
      <c r="AA57" s="108">
        <f t="shared" si="33"/>
        <v>800</v>
      </c>
      <c r="AB57" s="108">
        <f t="shared" si="33"/>
        <v>0</v>
      </c>
    </row>
    <row r="58" spans="1:28" s="99" customFormat="1" hidden="1">
      <c r="A58" s="112" t="s">
        <v>1292</v>
      </c>
      <c r="B58" s="105">
        <f t="shared" si="25"/>
        <v>0</v>
      </c>
      <c r="C58" s="105">
        <f t="shared" si="26"/>
        <v>0</v>
      </c>
      <c r="D58" s="109"/>
      <c r="E58" s="109"/>
      <c r="F58" s="109"/>
      <c r="G58" s="109"/>
      <c r="H58" s="109"/>
      <c r="I58" s="109"/>
      <c r="J58" s="109"/>
      <c r="K58" s="109"/>
      <c r="L58" s="109"/>
      <c r="M58" s="109"/>
      <c r="N58" s="109"/>
      <c r="O58" s="109"/>
      <c r="P58" s="109"/>
      <c r="Q58" s="109"/>
      <c r="R58" s="109"/>
      <c r="S58" s="109"/>
      <c r="T58" s="105">
        <f t="shared" si="27"/>
        <v>0</v>
      </c>
      <c r="U58" s="109"/>
      <c r="V58" s="109"/>
      <c r="W58" s="109"/>
      <c r="X58" s="109"/>
      <c r="Y58" s="109"/>
      <c r="Z58" s="109"/>
      <c r="AA58" s="109"/>
      <c r="AB58" s="109"/>
    </row>
    <row r="59" spans="1:28" s="99" customFormat="1" hidden="1">
      <c r="A59" s="112" t="s">
        <v>1293</v>
      </c>
      <c r="B59" s="105">
        <f t="shared" si="25"/>
        <v>114490</v>
      </c>
      <c r="C59" s="105">
        <f t="shared" si="26"/>
        <v>51571</v>
      </c>
      <c r="D59" s="108">
        <f>SUM(D60:D65)</f>
        <v>14764</v>
      </c>
      <c r="E59" s="108">
        <f t="shared" ref="E59:S59" si="34">SUM(E60:E65)</f>
        <v>6466</v>
      </c>
      <c r="F59" s="108">
        <f t="shared" si="34"/>
        <v>0</v>
      </c>
      <c r="G59" s="108">
        <f t="shared" si="34"/>
        <v>2962</v>
      </c>
      <c r="H59" s="108">
        <f t="shared" si="34"/>
        <v>64</v>
      </c>
      <c r="I59" s="108">
        <f t="shared" si="34"/>
        <v>880</v>
      </c>
      <c r="J59" s="108">
        <f t="shared" si="34"/>
        <v>6377</v>
      </c>
      <c r="K59" s="108">
        <f t="shared" si="34"/>
        <v>2611</v>
      </c>
      <c r="L59" s="108">
        <f t="shared" si="34"/>
        <v>2583</v>
      </c>
      <c r="M59" s="108">
        <f t="shared" si="34"/>
        <v>5119</v>
      </c>
      <c r="N59" s="108">
        <f t="shared" si="34"/>
        <v>6420</v>
      </c>
      <c r="O59" s="108">
        <f t="shared" si="34"/>
        <v>3215</v>
      </c>
      <c r="P59" s="108">
        <f t="shared" si="34"/>
        <v>0</v>
      </c>
      <c r="Q59" s="108">
        <f t="shared" si="34"/>
        <v>0</v>
      </c>
      <c r="R59" s="108">
        <f t="shared" si="34"/>
        <v>110</v>
      </c>
      <c r="S59" s="108">
        <f t="shared" si="34"/>
        <v>0</v>
      </c>
      <c r="T59" s="105">
        <f t="shared" si="27"/>
        <v>62919</v>
      </c>
      <c r="U59" s="108">
        <f>SUM(U60:U65)</f>
        <v>9853</v>
      </c>
      <c r="V59" s="108">
        <f t="shared" ref="V59:AB59" si="35">SUM(V60:V65)</f>
        <v>8670</v>
      </c>
      <c r="W59" s="108">
        <f t="shared" si="35"/>
        <v>5346</v>
      </c>
      <c r="X59" s="108">
        <f t="shared" si="35"/>
        <v>3200</v>
      </c>
      <c r="Y59" s="108">
        <f t="shared" si="35"/>
        <v>35050</v>
      </c>
      <c r="Z59" s="108">
        <f t="shared" si="35"/>
        <v>0</v>
      </c>
      <c r="AA59" s="108">
        <f t="shared" si="35"/>
        <v>800</v>
      </c>
      <c r="AB59" s="108">
        <f t="shared" si="35"/>
        <v>0</v>
      </c>
    </row>
    <row r="60" spans="1:28" s="99" customFormat="1" hidden="1">
      <c r="A60" s="112" t="s">
        <v>1294</v>
      </c>
      <c r="B60" s="105">
        <f t="shared" si="25"/>
        <v>0</v>
      </c>
      <c r="C60" s="105">
        <f t="shared" si="26"/>
        <v>0</v>
      </c>
      <c r="D60" s="109"/>
      <c r="E60" s="109"/>
      <c r="F60" s="109"/>
      <c r="G60" s="109"/>
      <c r="H60" s="109"/>
      <c r="I60" s="109"/>
      <c r="J60" s="109"/>
      <c r="K60" s="109"/>
      <c r="L60" s="109"/>
      <c r="M60" s="109"/>
      <c r="N60" s="109"/>
      <c r="O60" s="109"/>
      <c r="P60" s="109"/>
      <c r="Q60" s="109"/>
      <c r="R60" s="109"/>
      <c r="S60" s="109"/>
      <c r="T60" s="105">
        <f t="shared" si="27"/>
        <v>0</v>
      </c>
      <c r="U60" s="109"/>
      <c r="V60" s="109"/>
      <c r="W60" s="109"/>
      <c r="X60" s="109"/>
      <c r="Y60" s="109"/>
      <c r="Z60" s="109"/>
      <c r="AA60" s="109"/>
      <c r="AB60" s="109"/>
    </row>
    <row r="61" spans="1:28" s="99" customFormat="1" ht="8.1" hidden="1" customHeight="1">
      <c r="A61" s="112" t="s">
        <v>1295</v>
      </c>
      <c r="B61" s="105">
        <f t="shared" si="25"/>
        <v>0</v>
      </c>
      <c r="C61" s="105">
        <f t="shared" si="26"/>
        <v>0</v>
      </c>
      <c r="D61" s="109"/>
      <c r="E61" s="109"/>
      <c r="F61" s="109"/>
      <c r="G61" s="109"/>
      <c r="H61" s="109"/>
      <c r="I61" s="109"/>
      <c r="J61" s="109"/>
      <c r="K61" s="109"/>
      <c r="L61" s="109"/>
      <c r="M61" s="109"/>
      <c r="N61" s="109"/>
      <c r="O61" s="109"/>
      <c r="P61" s="109"/>
      <c r="Q61" s="109"/>
      <c r="R61" s="109"/>
      <c r="S61" s="109"/>
      <c r="T61" s="105">
        <f t="shared" si="27"/>
        <v>0</v>
      </c>
      <c r="U61" s="109"/>
      <c r="V61" s="109"/>
      <c r="W61" s="109"/>
      <c r="X61" s="109"/>
      <c r="Y61" s="109"/>
      <c r="Z61" s="109"/>
      <c r="AA61" s="109"/>
      <c r="AB61" s="109"/>
    </row>
    <row r="62" spans="1:28" s="99" customFormat="1">
      <c r="A62" s="112" t="s">
        <v>1296</v>
      </c>
      <c r="B62" s="105">
        <f t="shared" si="25"/>
        <v>114490</v>
      </c>
      <c r="C62" s="105">
        <f t="shared" si="26"/>
        <v>51571</v>
      </c>
      <c r="D62" s="109">
        <v>14764</v>
      </c>
      <c r="E62" s="109">
        <v>6466</v>
      </c>
      <c r="F62" s="109"/>
      <c r="G62" s="109">
        <v>2962</v>
      </c>
      <c r="H62" s="109">
        <v>64</v>
      </c>
      <c r="I62" s="109">
        <v>880</v>
      </c>
      <c r="J62" s="109">
        <v>6377</v>
      </c>
      <c r="K62" s="109">
        <v>2611</v>
      </c>
      <c r="L62" s="109">
        <v>2583</v>
      </c>
      <c r="M62" s="109">
        <v>5119</v>
      </c>
      <c r="N62" s="109">
        <v>6420</v>
      </c>
      <c r="O62" s="109">
        <v>3215</v>
      </c>
      <c r="P62" s="109"/>
      <c r="Q62" s="109"/>
      <c r="R62" s="109">
        <v>110</v>
      </c>
      <c r="S62" s="109"/>
      <c r="T62" s="105">
        <f t="shared" si="27"/>
        <v>62919</v>
      </c>
      <c r="U62" s="109">
        <v>9853</v>
      </c>
      <c r="V62" s="109">
        <v>8670</v>
      </c>
      <c r="W62" s="109">
        <v>5346</v>
      </c>
      <c r="X62" s="109">
        <v>3200</v>
      </c>
      <c r="Y62" s="109">
        <v>35050</v>
      </c>
      <c r="Z62" s="109"/>
      <c r="AA62" s="109">
        <v>800</v>
      </c>
      <c r="AB62" s="109"/>
    </row>
    <row r="63" spans="1:28" s="99" customFormat="1" hidden="1">
      <c r="A63" s="112" t="s">
        <v>1297</v>
      </c>
      <c r="B63" s="105">
        <f t="shared" si="25"/>
        <v>0</v>
      </c>
      <c r="C63" s="105">
        <f t="shared" si="26"/>
        <v>0</v>
      </c>
      <c r="D63" s="109"/>
      <c r="E63" s="109"/>
      <c r="F63" s="109"/>
      <c r="G63" s="109"/>
      <c r="H63" s="109"/>
      <c r="I63" s="109"/>
      <c r="J63" s="109"/>
      <c r="K63" s="109"/>
      <c r="L63" s="109"/>
      <c r="M63" s="109"/>
      <c r="N63" s="109"/>
      <c r="O63" s="109"/>
      <c r="P63" s="109"/>
      <c r="Q63" s="109"/>
      <c r="R63" s="109"/>
      <c r="S63" s="109"/>
      <c r="T63" s="105">
        <f t="shared" si="27"/>
        <v>0</v>
      </c>
      <c r="U63" s="109"/>
      <c r="V63" s="109"/>
      <c r="W63" s="109"/>
      <c r="X63" s="109"/>
      <c r="Y63" s="109"/>
      <c r="Z63" s="109"/>
      <c r="AA63" s="109"/>
      <c r="AB63" s="109"/>
    </row>
    <row r="64" spans="1:28" s="99" customFormat="1" hidden="1">
      <c r="A64" s="112" t="s">
        <v>1298</v>
      </c>
      <c r="B64" s="105">
        <f t="shared" si="25"/>
        <v>0</v>
      </c>
      <c r="C64" s="105">
        <f t="shared" si="26"/>
        <v>0</v>
      </c>
      <c r="D64" s="109"/>
      <c r="E64" s="109"/>
      <c r="F64" s="109"/>
      <c r="G64" s="109"/>
      <c r="H64" s="109"/>
      <c r="I64" s="109"/>
      <c r="J64" s="109"/>
      <c r="K64" s="109"/>
      <c r="L64" s="109"/>
      <c r="M64" s="109"/>
      <c r="N64" s="109"/>
      <c r="O64" s="109"/>
      <c r="P64" s="109"/>
      <c r="Q64" s="109"/>
      <c r="R64" s="109"/>
      <c r="S64" s="109"/>
      <c r="T64" s="105">
        <f t="shared" si="27"/>
        <v>0</v>
      </c>
      <c r="U64" s="109"/>
      <c r="V64" s="109"/>
      <c r="W64" s="109"/>
      <c r="X64" s="109"/>
      <c r="Y64" s="109"/>
      <c r="Z64" s="109"/>
      <c r="AA64" s="109"/>
      <c r="AB64" s="109"/>
    </row>
    <row r="65" spans="1:28" s="99" customFormat="1" hidden="1">
      <c r="A65" s="112" t="s">
        <v>1299</v>
      </c>
      <c r="B65" s="105">
        <f t="shared" si="25"/>
        <v>0</v>
      </c>
      <c r="C65" s="105">
        <f t="shared" si="26"/>
        <v>0</v>
      </c>
      <c r="D65" s="109"/>
      <c r="E65" s="109"/>
      <c r="F65" s="109"/>
      <c r="G65" s="109"/>
      <c r="H65" s="109"/>
      <c r="I65" s="109"/>
      <c r="J65" s="109"/>
      <c r="K65" s="109"/>
      <c r="L65" s="109"/>
      <c r="M65" s="109"/>
      <c r="N65" s="109"/>
      <c r="O65" s="109"/>
      <c r="P65" s="109"/>
      <c r="Q65" s="109"/>
      <c r="R65" s="109"/>
      <c r="S65" s="109"/>
      <c r="T65" s="105">
        <f t="shared" si="27"/>
        <v>0</v>
      </c>
      <c r="U65" s="109"/>
      <c r="V65" s="109"/>
      <c r="W65" s="109"/>
      <c r="X65" s="109"/>
      <c r="Y65" s="109"/>
      <c r="Z65" s="109"/>
      <c r="AA65" s="109"/>
      <c r="AB65" s="109"/>
    </row>
    <row r="66" spans="1:28" s="99" customFormat="1" hidden="1">
      <c r="A66" s="112" t="s">
        <v>1300</v>
      </c>
      <c r="B66" s="105">
        <f t="shared" si="25"/>
        <v>0</v>
      </c>
      <c r="C66" s="105">
        <f t="shared" si="26"/>
        <v>0</v>
      </c>
      <c r="D66" s="108">
        <f>D67+D68</f>
        <v>0</v>
      </c>
      <c r="E66" s="108">
        <f t="shared" ref="E66:S66" si="36">E67+E68</f>
        <v>0</v>
      </c>
      <c r="F66" s="108">
        <f t="shared" si="36"/>
        <v>0</v>
      </c>
      <c r="G66" s="108">
        <f t="shared" si="36"/>
        <v>0</v>
      </c>
      <c r="H66" s="108">
        <f t="shared" si="36"/>
        <v>0</v>
      </c>
      <c r="I66" s="108">
        <f t="shared" si="36"/>
        <v>0</v>
      </c>
      <c r="J66" s="108">
        <f t="shared" si="36"/>
        <v>0</v>
      </c>
      <c r="K66" s="108">
        <f t="shared" si="36"/>
        <v>0</v>
      </c>
      <c r="L66" s="108">
        <f t="shared" si="36"/>
        <v>0</v>
      </c>
      <c r="M66" s="108">
        <f t="shared" si="36"/>
        <v>0</v>
      </c>
      <c r="N66" s="108">
        <f t="shared" si="36"/>
        <v>0</v>
      </c>
      <c r="O66" s="108">
        <f t="shared" si="36"/>
        <v>0</v>
      </c>
      <c r="P66" s="108">
        <f t="shared" si="36"/>
        <v>0</v>
      </c>
      <c r="Q66" s="108">
        <f t="shared" si="36"/>
        <v>0</v>
      </c>
      <c r="R66" s="108">
        <f t="shared" si="36"/>
        <v>0</v>
      </c>
      <c r="S66" s="108">
        <f t="shared" si="36"/>
        <v>0</v>
      </c>
      <c r="T66" s="105">
        <f t="shared" si="27"/>
        <v>0</v>
      </c>
      <c r="U66" s="108">
        <f>U67+U68</f>
        <v>0</v>
      </c>
      <c r="V66" s="108">
        <f t="shared" ref="V66:AB66" si="37">V67+V68</f>
        <v>0</v>
      </c>
      <c r="W66" s="108">
        <f t="shared" si="37"/>
        <v>0</v>
      </c>
      <c r="X66" s="108">
        <f t="shared" si="37"/>
        <v>0</v>
      </c>
      <c r="Y66" s="108">
        <f t="shared" si="37"/>
        <v>0</v>
      </c>
      <c r="Z66" s="108">
        <f t="shared" si="37"/>
        <v>0</v>
      </c>
      <c r="AA66" s="108">
        <f t="shared" si="37"/>
        <v>0</v>
      </c>
      <c r="AB66" s="108">
        <f t="shared" si="37"/>
        <v>0</v>
      </c>
    </row>
    <row r="67" spans="1:28" s="99" customFormat="1" hidden="1">
      <c r="A67" s="112" t="s">
        <v>1301</v>
      </c>
      <c r="B67" s="105">
        <f t="shared" si="25"/>
        <v>0</v>
      </c>
      <c r="C67" s="105">
        <f t="shared" si="26"/>
        <v>0</v>
      </c>
      <c r="D67" s="109"/>
      <c r="E67" s="109"/>
      <c r="F67" s="109"/>
      <c r="G67" s="109"/>
      <c r="H67" s="109"/>
      <c r="I67" s="109"/>
      <c r="J67" s="109"/>
      <c r="K67" s="109"/>
      <c r="L67" s="109"/>
      <c r="M67" s="109"/>
      <c r="N67" s="109"/>
      <c r="O67" s="109"/>
      <c r="P67" s="109"/>
      <c r="Q67" s="109"/>
      <c r="R67" s="109"/>
      <c r="S67" s="109"/>
      <c r="T67" s="105">
        <f t="shared" si="27"/>
        <v>0</v>
      </c>
      <c r="U67" s="109"/>
      <c r="V67" s="109"/>
      <c r="W67" s="109"/>
      <c r="X67" s="109"/>
      <c r="Y67" s="109"/>
      <c r="Z67" s="109"/>
      <c r="AA67" s="109"/>
      <c r="AB67" s="109"/>
    </row>
    <row r="68" spans="1:28" s="99" customFormat="1" hidden="1">
      <c r="A68" s="112" t="s">
        <v>1302</v>
      </c>
      <c r="B68" s="105">
        <f t="shared" si="25"/>
        <v>0</v>
      </c>
      <c r="C68" s="105">
        <f t="shared" si="26"/>
        <v>0</v>
      </c>
      <c r="D68" s="108">
        <f>SUM(D69:D72)</f>
        <v>0</v>
      </c>
      <c r="E68" s="108">
        <f t="shared" ref="E68:S68" si="38">SUM(E69:E72)</f>
        <v>0</v>
      </c>
      <c r="F68" s="108">
        <f t="shared" si="38"/>
        <v>0</v>
      </c>
      <c r="G68" s="108">
        <f t="shared" si="38"/>
        <v>0</v>
      </c>
      <c r="H68" s="108">
        <f t="shared" si="38"/>
        <v>0</v>
      </c>
      <c r="I68" s="108">
        <f t="shared" si="38"/>
        <v>0</v>
      </c>
      <c r="J68" s="108">
        <f t="shared" si="38"/>
        <v>0</v>
      </c>
      <c r="K68" s="108">
        <f t="shared" si="38"/>
        <v>0</v>
      </c>
      <c r="L68" s="108">
        <f t="shared" si="38"/>
        <v>0</v>
      </c>
      <c r="M68" s="108">
        <f t="shared" si="38"/>
        <v>0</v>
      </c>
      <c r="N68" s="108">
        <f t="shared" si="38"/>
        <v>0</v>
      </c>
      <c r="O68" s="108">
        <f t="shared" si="38"/>
        <v>0</v>
      </c>
      <c r="P68" s="108">
        <f t="shared" si="38"/>
        <v>0</v>
      </c>
      <c r="Q68" s="108">
        <f t="shared" si="38"/>
        <v>0</v>
      </c>
      <c r="R68" s="108">
        <f t="shared" si="38"/>
        <v>0</v>
      </c>
      <c r="S68" s="108">
        <f t="shared" si="38"/>
        <v>0</v>
      </c>
      <c r="T68" s="105">
        <f t="shared" si="27"/>
        <v>0</v>
      </c>
      <c r="U68" s="108">
        <f>SUM(U69:U72)</f>
        <v>0</v>
      </c>
      <c r="V68" s="108">
        <f t="shared" ref="V68:AB68" si="39">SUM(V69:V72)</f>
        <v>0</v>
      </c>
      <c r="W68" s="108">
        <f t="shared" si="39"/>
        <v>0</v>
      </c>
      <c r="X68" s="108">
        <f t="shared" si="39"/>
        <v>0</v>
      </c>
      <c r="Y68" s="108">
        <f t="shared" si="39"/>
        <v>0</v>
      </c>
      <c r="Z68" s="108">
        <f t="shared" si="39"/>
        <v>0</v>
      </c>
      <c r="AA68" s="108">
        <f t="shared" si="39"/>
        <v>0</v>
      </c>
      <c r="AB68" s="108">
        <f t="shared" si="39"/>
        <v>0</v>
      </c>
    </row>
    <row r="69" spans="1:28" s="99" customFormat="1" hidden="1">
      <c r="A69" s="112" t="s">
        <v>1303</v>
      </c>
      <c r="B69" s="105">
        <f t="shared" si="25"/>
        <v>0</v>
      </c>
      <c r="C69" s="105">
        <f t="shared" si="26"/>
        <v>0</v>
      </c>
      <c r="D69" s="109"/>
      <c r="E69" s="109"/>
      <c r="F69" s="109"/>
      <c r="G69" s="109"/>
      <c r="H69" s="109"/>
      <c r="I69" s="109"/>
      <c r="J69" s="109"/>
      <c r="K69" s="109"/>
      <c r="L69" s="109"/>
      <c r="M69" s="109"/>
      <c r="N69" s="109"/>
      <c r="O69" s="109"/>
      <c r="P69" s="109"/>
      <c r="Q69" s="109"/>
      <c r="R69" s="109"/>
      <c r="S69" s="109"/>
      <c r="T69" s="105">
        <f t="shared" si="27"/>
        <v>0</v>
      </c>
      <c r="U69" s="109"/>
      <c r="V69" s="109"/>
      <c r="W69" s="109"/>
      <c r="X69" s="109"/>
      <c r="Y69" s="109"/>
      <c r="Z69" s="109"/>
      <c r="AA69" s="109"/>
      <c r="AB69" s="109"/>
    </row>
    <row r="70" spans="1:28" s="99" customFormat="1" hidden="1">
      <c r="A70" s="112" t="s">
        <v>1304</v>
      </c>
      <c r="B70" s="105">
        <f t="shared" si="25"/>
        <v>0</v>
      </c>
      <c r="C70" s="105">
        <f t="shared" si="26"/>
        <v>0</v>
      </c>
      <c r="D70" s="109"/>
      <c r="E70" s="109"/>
      <c r="F70" s="109"/>
      <c r="G70" s="109"/>
      <c r="H70" s="109"/>
      <c r="I70" s="109"/>
      <c r="J70" s="109"/>
      <c r="K70" s="109"/>
      <c r="L70" s="109"/>
      <c r="M70" s="109"/>
      <c r="N70" s="109"/>
      <c r="O70" s="109"/>
      <c r="P70" s="109"/>
      <c r="Q70" s="109"/>
      <c r="R70" s="109"/>
      <c r="S70" s="109"/>
      <c r="T70" s="105">
        <f t="shared" si="27"/>
        <v>0</v>
      </c>
      <c r="U70" s="109"/>
      <c r="V70" s="109"/>
      <c r="W70" s="109"/>
      <c r="X70" s="109"/>
      <c r="Y70" s="109"/>
      <c r="Z70" s="109"/>
      <c r="AA70" s="109"/>
      <c r="AB70" s="109"/>
    </row>
    <row r="71" spans="1:28" s="99" customFormat="1" hidden="1">
      <c r="A71" s="112" t="s">
        <v>1305</v>
      </c>
      <c r="B71" s="105">
        <f t="shared" si="25"/>
        <v>0</v>
      </c>
      <c r="C71" s="105">
        <f t="shared" si="26"/>
        <v>0</v>
      </c>
      <c r="D71" s="109"/>
      <c r="E71" s="109"/>
      <c r="F71" s="109"/>
      <c r="G71" s="109"/>
      <c r="H71" s="109"/>
      <c r="I71" s="109"/>
      <c r="J71" s="109"/>
      <c r="K71" s="109"/>
      <c r="L71" s="109"/>
      <c r="M71" s="109"/>
      <c r="N71" s="109"/>
      <c r="O71" s="109"/>
      <c r="P71" s="109"/>
      <c r="Q71" s="109"/>
      <c r="R71" s="109"/>
      <c r="S71" s="109"/>
      <c r="T71" s="105">
        <f t="shared" si="27"/>
        <v>0</v>
      </c>
      <c r="U71" s="109"/>
      <c r="V71" s="109"/>
      <c r="W71" s="109"/>
      <c r="X71" s="109"/>
      <c r="Y71" s="109"/>
      <c r="Z71" s="109"/>
      <c r="AA71" s="109"/>
      <c r="AB71" s="109"/>
    </row>
    <row r="72" spans="1:28" s="99" customFormat="1" hidden="1">
      <c r="A72" s="112" t="s">
        <v>1306</v>
      </c>
      <c r="B72" s="105">
        <f t="shared" ref="B72:B103" si="40">C72+T72</f>
        <v>0</v>
      </c>
      <c r="C72" s="105">
        <f t="shared" ref="C72:C103" si="41">SUM(D72:S72)</f>
        <v>0</v>
      </c>
      <c r="D72" s="109"/>
      <c r="E72" s="109"/>
      <c r="F72" s="109"/>
      <c r="G72" s="109"/>
      <c r="H72" s="109"/>
      <c r="I72" s="109"/>
      <c r="J72" s="109"/>
      <c r="K72" s="109"/>
      <c r="L72" s="109"/>
      <c r="M72" s="109"/>
      <c r="N72" s="109"/>
      <c r="O72" s="109"/>
      <c r="P72" s="109"/>
      <c r="Q72" s="109"/>
      <c r="R72" s="109"/>
      <c r="S72" s="109"/>
      <c r="T72" s="105">
        <f t="shared" ref="T72:T103" si="42">SUM(U72:AB72)</f>
        <v>0</v>
      </c>
      <c r="U72" s="109"/>
      <c r="V72" s="109"/>
      <c r="W72" s="109"/>
      <c r="X72" s="109"/>
      <c r="Y72" s="109"/>
      <c r="Z72" s="109"/>
      <c r="AA72" s="109"/>
      <c r="AB72" s="109"/>
    </row>
    <row r="73" spans="1:28" s="99" customFormat="1" hidden="1">
      <c r="A73" s="112" t="s">
        <v>1307</v>
      </c>
      <c r="B73" s="105">
        <f t="shared" si="40"/>
        <v>0</v>
      </c>
      <c r="C73" s="105">
        <f t="shared" si="41"/>
        <v>0</v>
      </c>
      <c r="D73" s="108">
        <f>D74+D75</f>
        <v>0</v>
      </c>
      <c r="E73" s="108">
        <f t="shared" ref="E73:S73" si="43">E74+E75</f>
        <v>0</v>
      </c>
      <c r="F73" s="108">
        <f t="shared" si="43"/>
        <v>0</v>
      </c>
      <c r="G73" s="108">
        <f t="shared" si="43"/>
        <v>0</v>
      </c>
      <c r="H73" s="108">
        <f t="shared" si="43"/>
        <v>0</v>
      </c>
      <c r="I73" s="108">
        <f t="shared" si="43"/>
        <v>0</v>
      </c>
      <c r="J73" s="108">
        <f t="shared" si="43"/>
        <v>0</v>
      </c>
      <c r="K73" s="108">
        <f t="shared" si="43"/>
        <v>0</v>
      </c>
      <c r="L73" s="108">
        <f t="shared" si="43"/>
        <v>0</v>
      </c>
      <c r="M73" s="108">
        <f t="shared" si="43"/>
        <v>0</v>
      </c>
      <c r="N73" s="108">
        <f t="shared" si="43"/>
        <v>0</v>
      </c>
      <c r="O73" s="108">
        <f t="shared" si="43"/>
        <v>0</v>
      </c>
      <c r="P73" s="108">
        <f t="shared" si="43"/>
        <v>0</v>
      </c>
      <c r="Q73" s="108">
        <f t="shared" si="43"/>
        <v>0</v>
      </c>
      <c r="R73" s="108">
        <f t="shared" si="43"/>
        <v>0</v>
      </c>
      <c r="S73" s="108">
        <f t="shared" si="43"/>
        <v>0</v>
      </c>
      <c r="T73" s="105">
        <f t="shared" si="42"/>
        <v>0</v>
      </c>
      <c r="U73" s="108">
        <f>U74+U75</f>
        <v>0</v>
      </c>
      <c r="V73" s="108">
        <f t="shared" ref="V73:AB73" si="44">V74+V75</f>
        <v>0</v>
      </c>
      <c r="W73" s="108">
        <f t="shared" si="44"/>
        <v>0</v>
      </c>
      <c r="X73" s="108">
        <f t="shared" si="44"/>
        <v>0</v>
      </c>
      <c r="Y73" s="108">
        <f t="shared" si="44"/>
        <v>0</v>
      </c>
      <c r="Z73" s="108">
        <f t="shared" si="44"/>
        <v>0</v>
      </c>
      <c r="AA73" s="108">
        <f t="shared" si="44"/>
        <v>0</v>
      </c>
      <c r="AB73" s="108">
        <f t="shared" si="44"/>
        <v>0</v>
      </c>
    </row>
    <row r="74" spans="1:28" s="99" customFormat="1" hidden="1">
      <c r="A74" s="112" t="s">
        <v>1308</v>
      </c>
      <c r="B74" s="105">
        <f t="shared" si="40"/>
        <v>0</v>
      </c>
      <c r="C74" s="105">
        <f t="shared" si="41"/>
        <v>0</v>
      </c>
      <c r="D74" s="109"/>
      <c r="E74" s="109"/>
      <c r="F74" s="109"/>
      <c r="G74" s="109"/>
      <c r="H74" s="109"/>
      <c r="I74" s="109"/>
      <c r="J74" s="109"/>
      <c r="K74" s="109"/>
      <c r="L74" s="109"/>
      <c r="M74" s="109"/>
      <c r="N74" s="109"/>
      <c r="O74" s="109"/>
      <c r="P74" s="109"/>
      <c r="Q74" s="109"/>
      <c r="R74" s="109"/>
      <c r="S74" s="109"/>
      <c r="T74" s="105">
        <f t="shared" si="42"/>
        <v>0</v>
      </c>
      <c r="U74" s="109"/>
      <c r="V74" s="109"/>
      <c r="W74" s="109"/>
      <c r="X74" s="109"/>
      <c r="Y74" s="109"/>
      <c r="Z74" s="109"/>
      <c r="AA74" s="109"/>
      <c r="AB74" s="109"/>
    </row>
    <row r="75" spans="1:28" s="99" customFormat="1" hidden="1">
      <c r="A75" s="112" t="s">
        <v>1309</v>
      </c>
      <c r="B75" s="105">
        <f t="shared" si="40"/>
        <v>0</v>
      </c>
      <c r="C75" s="105">
        <f t="shared" si="41"/>
        <v>0</v>
      </c>
      <c r="D75" s="108">
        <f>SUM(D76:D82)</f>
        <v>0</v>
      </c>
      <c r="E75" s="108">
        <f t="shared" ref="E75:S75" si="45">SUM(E76:E82)</f>
        <v>0</v>
      </c>
      <c r="F75" s="108">
        <f t="shared" si="45"/>
        <v>0</v>
      </c>
      <c r="G75" s="108">
        <f t="shared" si="45"/>
        <v>0</v>
      </c>
      <c r="H75" s="108">
        <f t="shared" si="45"/>
        <v>0</v>
      </c>
      <c r="I75" s="108">
        <f t="shared" si="45"/>
        <v>0</v>
      </c>
      <c r="J75" s="108">
        <f t="shared" si="45"/>
        <v>0</v>
      </c>
      <c r="K75" s="108">
        <f t="shared" si="45"/>
        <v>0</v>
      </c>
      <c r="L75" s="108">
        <f t="shared" si="45"/>
        <v>0</v>
      </c>
      <c r="M75" s="108">
        <f t="shared" si="45"/>
        <v>0</v>
      </c>
      <c r="N75" s="108">
        <f t="shared" si="45"/>
        <v>0</v>
      </c>
      <c r="O75" s="108">
        <f t="shared" si="45"/>
        <v>0</v>
      </c>
      <c r="P75" s="108">
        <f t="shared" si="45"/>
        <v>0</v>
      </c>
      <c r="Q75" s="108">
        <f t="shared" si="45"/>
        <v>0</v>
      </c>
      <c r="R75" s="108">
        <f t="shared" si="45"/>
        <v>0</v>
      </c>
      <c r="S75" s="108">
        <f t="shared" si="45"/>
        <v>0</v>
      </c>
      <c r="T75" s="105">
        <f t="shared" si="42"/>
        <v>0</v>
      </c>
      <c r="U75" s="108">
        <f>SUM(U76:U82)</f>
        <v>0</v>
      </c>
      <c r="V75" s="108">
        <f t="shared" ref="V75:AB75" si="46">SUM(V76:V82)</f>
        <v>0</v>
      </c>
      <c r="W75" s="108">
        <f t="shared" si="46"/>
        <v>0</v>
      </c>
      <c r="X75" s="108">
        <f t="shared" si="46"/>
        <v>0</v>
      </c>
      <c r="Y75" s="108">
        <f t="shared" si="46"/>
        <v>0</v>
      </c>
      <c r="Z75" s="108">
        <f t="shared" si="46"/>
        <v>0</v>
      </c>
      <c r="AA75" s="108">
        <f t="shared" si="46"/>
        <v>0</v>
      </c>
      <c r="AB75" s="108">
        <f t="shared" si="46"/>
        <v>0</v>
      </c>
    </row>
    <row r="76" spans="1:28" s="99" customFormat="1" hidden="1">
      <c r="A76" s="112" t="s">
        <v>1310</v>
      </c>
      <c r="B76" s="105">
        <f t="shared" si="40"/>
        <v>0</v>
      </c>
      <c r="C76" s="105">
        <f t="shared" si="41"/>
        <v>0</v>
      </c>
      <c r="D76" s="109"/>
      <c r="E76" s="109"/>
      <c r="F76" s="109"/>
      <c r="G76" s="109"/>
      <c r="H76" s="109"/>
      <c r="I76" s="109"/>
      <c r="J76" s="109"/>
      <c r="K76" s="109"/>
      <c r="L76" s="109"/>
      <c r="M76" s="109"/>
      <c r="N76" s="109"/>
      <c r="O76" s="109"/>
      <c r="P76" s="109"/>
      <c r="Q76" s="109"/>
      <c r="R76" s="109"/>
      <c r="S76" s="109"/>
      <c r="T76" s="105">
        <f t="shared" si="42"/>
        <v>0</v>
      </c>
      <c r="U76" s="109"/>
      <c r="V76" s="109"/>
      <c r="W76" s="109"/>
      <c r="X76" s="109"/>
      <c r="Y76" s="109"/>
      <c r="Z76" s="109"/>
      <c r="AA76" s="109"/>
      <c r="AB76" s="109"/>
    </row>
    <row r="77" spans="1:28" s="99" customFormat="1" hidden="1">
      <c r="A77" s="112" t="s">
        <v>1311</v>
      </c>
      <c r="B77" s="105">
        <f t="shared" si="40"/>
        <v>0</v>
      </c>
      <c r="C77" s="105">
        <f t="shared" si="41"/>
        <v>0</v>
      </c>
      <c r="D77" s="109"/>
      <c r="E77" s="109"/>
      <c r="F77" s="109"/>
      <c r="G77" s="109"/>
      <c r="H77" s="109"/>
      <c r="I77" s="109"/>
      <c r="J77" s="109"/>
      <c r="K77" s="109"/>
      <c r="L77" s="109"/>
      <c r="M77" s="109"/>
      <c r="N77" s="109"/>
      <c r="O77" s="109"/>
      <c r="P77" s="109"/>
      <c r="Q77" s="109"/>
      <c r="R77" s="109"/>
      <c r="S77" s="109"/>
      <c r="T77" s="105">
        <f t="shared" si="42"/>
        <v>0</v>
      </c>
      <c r="U77" s="109"/>
      <c r="V77" s="109"/>
      <c r="W77" s="109"/>
      <c r="X77" s="109"/>
      <c r="Y77" s="109"/>
      <c r="Z77" s="109"/>
      <c r="AA77" s="109"/>
      <c r="AB77" s="109"/>
    </row>
    <row r="78" spans="1:28" s="99" customFormat="1" hidden="1">
      <c r="A78" s="112" t="s">
        <v>1312</v>
      </c>
      <c r="B78" s="105">
        <f t="shared" si="40"/>
        <v>0</v>
      </c>
      <c r="C78" s="105">
        <f t="shared" si="41"/>
        <v>0</v>
      </c>
      <c r="D78" s="109"/>
      <c r="E78" s="109"/>
      <c r="F78" s="109"/>
      <c r="G78" s="109"/>
      <c r="H78" s="109"/>
      <c r="I78" s="109"/>
      <c r="J78" s="109"/>
      <c r="K78" s="109"/>
      <c r="L78" s="109"/>
      <c r="M78" s="109"/>
      <c r="N78" s="109"/>
      <c r="O78" s="109"/>
      <c r="P78" s="109"/>
      <c r="Q78" s="109"/>
      <c r="R78" s="109"/>
      <c r="S78" s="109"/>
      <c r="T78" s="105">
        <f t="shared" si="42"/>
        <v>0</v>
      </c>
      <c r="U78" s="109"/>
      <c r="V78" s="109"/>
      <c r="W78" s="109"/>
      <c r="X78" s="109"/>
      <c r="Y78" s="109"/>
      <c r="Z78" s="109"/>
      <c r="AA78" s="109"/>
      <c r="AB78" s="109"/>
    </row>
    <row r="79" spans="1:28" s="99" customFormat="1" hidden="1">
      <c r="A79" s="112" t="s">
        <v>1313</v>
      </c>
      <c r="B79" s="105">
        <f t="shared" si="40"/>
        <v>0</v>
      </c>
      <c r="C79" s="105">
        <f t="shared" si="41"/>
        <v>0</v>
      </c>
      <c r="D79" s="109"/>
      <c r="E79" s="109"/>
      <c r="F79" s="109"/>
      <c r="G79" s="109"/>
      <c r="H79" s="109"/>
      <c r="I79" s="109"/>
      <c r="J79" s="109"/>
      <c r="K79" s="109"/>
      <c r="L79" s="109"/>
      <c r="M79" s="109"/>
      <c r="N79" s="109"/>
      <c r="O79" s="109"/>
      <c r="P79" s="109"/>
      <c r="Q79" s="109"/>
      <c r="R79" s="109"/>
      <c r="S79" s="109"/>
      <c r="T79" s="105">
        <f t="shared" si="42"/>
        <v>0</v>
      </c>
      <c r="U79" s="109"/>
      <c r="V79" s="109"/>
      <c r="W79" s="109"/>
      <c r="X79" s="109"/>
      <c r="Y79" s="109"/>
      <c r="Z79" s="109"/>
      <c r="AA79" s="109"/>
      <c r="AB79" s="109"/>
    </row>
    <row r="80" spans="1:28" s="99" customFormat="1" hidden="1">
      <c r="A80" s="112" t="s">
        <v>1314</v>
      </c>
      <c r="B80" s="105">
        <f t="shared" si="40"/>
        <v>0</v>
      </c>
      <c r="C80" s="105">
        <f t="shared" si="41"/>
        <v>0</v>
      </c>
      <c r="D80" s="109"/>
      <c r="E80" s="109"/>
      <c r="F80" s="109"/>
      <c r="G80" s="109"/>
      <c r="H80" s="109"/>
      <c r="I80" s="109"/>
      <c r="J80" s="109"/>
      <c r="K80" s="109"/>
      <c r="L80" s="109"/>
      <c r="M80" s="109"/>
      <c r="N80" s="109"/>
      <c r="O80" s="109"/>
      <c r="P80" s="109"/>
      <c r="Q80" s="109"/>
      <c r="R80" s="109"/>
      <c r="S80" s="109"/>
      <c r="T80" s="105">
        <f t="shared" si="42"/>
        <v>0</v>
      </c>
      <c r="U80" s="109"/>
      <c r="V80" s="109"/>
      <c r="W80" s="109"/>
      <c r="X80" s="109"/>
      <c r="Y80" s="109"/>
      <c r="Z80" s="109"/>
      <c r="AA80" s="109"/>
      <c r="AB80" s="109"/>
    </row>
    <row r="81" spans="1:28" s="99" customFormat="1" hidden="1">
      <c r="A81" s="112" t="s">
        <v>1315</v>
      </c>
      <c r="B81" s="105">
        <f t="shared" si="40"/>
        <v>0</v>
      </c>
      <c r="C81" s="105">
        <f t="shared" si="41"/>
        <v>0</v>
      </c>
      <c r="D81" s="109"/>
      <c r="E81" s="109"/>
      <c r="F81" s="109"/>
      <c r="G81" s="109"/>
      <c r="H81" s="109"/>
      <c r="I81" s="109"/>
      <c r="J81" s="109"/>
      <c r="K81" s="109"/>
      <c r="L81" s="109"/>
      <c r="M81" s="109"/>
      <c r="N81" s="109"/>
      <c r="O81" s="109"/>
      <c r="P81" s="109"/>
      <c r="Q81" s="109"/>
      <c r="R81" s="109"/>
      <c r="S81" s="109"/>
      <c r="T81" s="105">
        <f t="shared" si="42"/>
        <v>0</v>
      </c>
      <c r="U81" s="109"/>
      <c r="V81" s="109"/>
      <c r="W81" s="109"/>
      <c r="X81" s="109"/>
      <c r="Y81" s="109"/>
      <c r="Z81" s="109"/>
      <c r="AA81" s="109"/>
      <c r="AB81" s="109"/>
    </row>
    <row r="82" spans="1:28" s="99" customFormat="1" hidden="1">
      <c r="A82" s="112" t="s">
        <v>1316</v>
      </c>
      <c r="B82" s="105">
        <f t="shared" si="40"/>
        <v>0</v>
      </c>
      <c r="C82" s="105">
        <f t="shared" si="41"/>
        <v>0</v>
      </c>
      <c r="D82" s="109"/>
      <c r="E82" s="109"/>
      <c r="F82" s="109"/>
      <c r="G82" s="109"/>
      <c r="H82" s="109"/>
      <c r="I82" s="109"/>
      <c r="J82" s="109"/>
      <c r="K82" s="109"/>
      <c r="L82" s="109"/>
      <c r="M82" s="109"/>
      <c r="N82" s="109"/>
      <c r="O82" s="109"/>
      <c r="P82" s="109"/>
      <c r="Q82" s="109"/>
      <c r="R82" s="109"/>
      <c r="S82" s="109"/>
      <c r="T82" s="105">
        <f t="shared" si="42"/>
        <v>0</v>
      </c>
      <c r="U82" s="109"/>
      <c r="V82" s="109"/>
      <c r="W82" s="109"/>
      <c r="X82" s="109"/>
      <c r="Y82" s="109"/>
      <c r="Z82" s="109"/>
      <c r="AA82" s="109"/>
      <c r="AB82" s="109"/>
    </row>
    <row r="83" spans="1:28" s="99" customFormat="1" hidden="1">
      <c r="A83" s="112" t="s">
        <v>1317</v>
      </c>
      <c r="B83" s="105">
        <f t="shared" si="40"/>
        <v>0</v>
      </c>
      <c r="C83" s="105">
        <f t="shared" si="41"/>
        <v>0</v>
      </c>
      <c r="D83" s="108">
        <f>D84+D85</f>
        <v>0</v>
      </c>
      <c r="E83" s="108">
        <f t="shared" ref="E83:S83" si="47">E84+E85</f>
        <v>0</v>
      </c>
      <c r="F83" s="108">
        <f t="shared" si="47"/>
        <v>0</v>
      </c>
      <c r="G83" s="108">
        <f t="shared" si="47"/>
        <v>0</v>
      </c>
      <c r="H83" s="108">
        <f t="shared" si="47"/>
        <v>0</v>
      </c>
      <c r="I83" s="108">
        <f t="shared" si="47"/>
        <v>0</v>
      </c>
      <c r="J83" s="108">
        <f t="shared" si="47"/>
        <v>0</v>
      </c>
      <c r="K83" s="108">
        <f t="shared" si="47"/>
        <v>0</v>
      </c>
      <c r="L83" s="108">
        <f t="shared" si="47"/>
        <v>0</v>
      </c>
      <c r="M83" s="108">
        <f t="shared" si="47"/>
        <v>0</v>
      </c>
      <c r="N83" s="108">
        <f t="shared" si="47"/>
        <v>0</v>
      </c>
      <c r="O83" s="108">
        <f t="shared" si="47"/>
        <v>0</v>
      </c>
      <c r="P83" s="108">
        <f t="shared" si="47"/>
        <v>0</v>
      </c>
      <c r="Q83" s="108">
        <f t="shared" si="47"/>
        <v>0</v>
      </c>
      <c r="R83" s="108">
        <f t="shared" si="47"/>
        <v>0</v>
      </c>
      <c r="S83" s="108">
        <f t="shared" si="47"/>
        <v>0</v>
      </c>
      <c r="T83" s="105">
        <f t="shared" si="42"/>
        <v>0</v>
      </c>
      <c r="U83" s="108">
        <f>U84+U85</f>
        <v>0</v>
      </c>
      <c r="V83" s="108">
        <f t="shared" ref="V83:AB83" si="48">V84+V85</f>
        <v>0</v>
      </c>
      <c r="W83" s="108">
        <f t="shared" si="48"/>
        <v>0</v>
      </c>
      <c r="X83" s="108">
        <f t="shared" si="48"/>
        <v>0</v>
      </c>
      <c r="Y83" s="108">
        <f t="shared" si="48"/>
        <v>0</v>
      </c>
      <c r="Z83" s="108">
        <f t="shared" si="48"/>
        <v>0</v>
      </c>
      <c r="AA83" s="108">
        <f t="shared" si="48"/>
        <v>0</v>
      </c>
      <c r="AB83" s="108">
        <f t="shared" si="48"/>
        <v>0</v>
      </c>
    </row>
    <row r="84" spans="1:28" s="99" customFormat="1" hidden="1">
      <c r="A84" s="112" t="s">
        <v>1318</v>
      </c>
      <c r="B84" s="105">
        <f t="shared" si="40"/>
        <v>0</v>
      </c>
      <c r="C84" s="105">
        <f t="shared" si="41"/>
        <v>0</v>
      </c>
      <c r="D84" s="109"/>
      <c r="E84" s="109"/>
      <c r="F84" s="109"/>
      <c r="G84" s="109"/>
      <c r="H84" s="109"/>
      <c r="I84" s="109"/>
      <c r="J84" s="109"/>
      <c r="K84" s="109"/>
      <c r="L84" s="109"/>
      <c r="M84" s="109"/>
      <c r="N84" s="109"/>
      <c r="O84" s="109"/>
      <c r="P84" s="109"/>
      <c r="Q84" s="109"/>
      <c r="R84" s="109"/>
      <c r="S84" s="109"/>
      <c r="T84" s="105">
        <f t="shared" si="42"/>
        <v>0</v>
      </c>
      <c r="U84" s="109"/>
      <c r="V84" s="109"/>
      <c r="W84" s="109"/>
      <c r="X84" s="109"/>
      <c r="Y84" s="109"/>
      <c r="Z84" s="109"/>
      <c r="AA84" s="109"/>
      <c r="AB84" s="109"/>
    </row>
    <row r="85" spans="1:28" s="99" customFormat="1" hidden="1">
      <c r="A85" s="112" t="s">
        <v>1319</v>
      </c>
      <c r="B85" s="105">
        <f t="shared" si="40"/>
        <v>0</v>
      </c>
      <c r="C85" s="105">
        <f t="shared" si="41"/>
        <v>0</v>
      </c>
      <c r="D85" s="108">
        <f>SUM(D86:D94)</f>
        <v>0</v>
      </c>
      <c r="E85" s="108">
        <f t="shared" ref="E85:S85" si="49">SUM(E86:E94)</f>
        <v>0</v>
      </c>
      <c r="F85" s="108">
        <f t="shared" si="49"/>
        <v>0</v>
      </c>
      <c r="G85" s="108">
        <f t="shared" si="49"/>
        <v>0</v>
      </c>
      <c r="H85" s="108">
        <f t="shared" si="49"/>
        <v>0</v>
      </c>
      <c r="I85" s="108">
        <f t="shared" si="49"/>
        <v>0</v>
      </c>
      <c r="J85" s="108">
        <f t="shared" si="49"/>
        <v>0</v>
      </c>
      <c r="K85" s="108">
        <f t="shared" si="49"/>
        <v>0</v>
      </c>
      <c r="L85" s="108">
        <f t="shared" si="49"/>
        <v>0</v>
      </c>
      <c r="M85" s="108">
        <f t="shared" si="49"/>
        <v>0</v>
      </c>
      <c r="N85" s="108">
        <f t="shared" si="49"/>
        <v>0</v>
      </c>
      <c r="O85" s="108">
        <f t="shared" si="49"/>
        <v>0</v>
      </c>
      <c r="P85" s="108">
        <f t="shared" si="49"/>
        <v>0</v>
      </c>
      <c r="Q85" s="108">
        <f t="shared" si="49"/>
        <v>0</v>
      </c>
      <c r="R85" s="108">
        <f t="shared" si="49"/>
        <v>0</v>
      </c>
      <c r="S85" s="108">
        <f t="shared" si="49"/>
        <v>0</v>
      </c>
      <c r="T85" s="105">
        <f t="shared" si="42"/>
        <v>0</v>
      </c>
      <c r="U85" s="108">
        <f>SUM(U86:U94)</f>
        <v>0</v>
      </c>
      <c r="V85" s="108">
        <f t="shared" ref="V85:AB85" si="50">SUM(V86:V94)</f>
        <v>0</v>
      </c>
      <c r="W85" s="108">
        <f t="shared" si="50"/>
        <v>0</v>
      </c>
      <c r="X85" s="108">
        <f t="shared" si="50"/>
        <v>0</v>
      </c>
      <c r="Y85" s="108">
        <f t="shared" si="50"/>
        <v>0</v>
      </c>
      <c r="Z85" s="108">
        <f t="shared" si="50"/>
        <v>0</v>
      </c>
      <c r="AA85" s="108">
        <f t="shared" si="50"/>
        <v>0</v>
      </c>
      <c r="AB85" s="108">
        <f t="shared" si="50"/>
        <v>0</v>
      </c>
    </row>
    <row r="86" spans="1:28" s="99" customFormat="1" hidden="1">
      <c r="A86" s="112" t="s">
        <v>1320</v>
      </c>
      <c r="B86" s="105">
        <f t="shared" si="40"/>
        <v>0</v>
      </c>
      <c r="C86" s="105">
        <f t="shared" si="41"/>
        <v>0</v>
      </c>
      <c r="D86" s="109"/>
      <c r="E86" s="109"/>
      <c r="F86" s="109"/>
      <c r="G86" s="109"/>
      <c r="H86" s="109"/>
      <c r="I86" s="109"/>
      <c r="J86" s="109"/>
      <c r="K86" s="109"/>
      <c r="L86" s="109"/>
      <c r="M86" s="109"/>
      <c r="N86" s="109"/>
      <c r="O86" s="109"/>
      <c r="P86" s="109"/>
      <c r="Q86" s="109"/>
      <c r="R86" s="109"/>
      <c r="S86" s="109"/>
      <c r="T86" s="105">
        <f t="shared" si="42"/>
        <v>0</v>
      </c>
      <c r="U86" s="109"/>
      <c r="V86" s="109"/>
      <c r="W86" s="109"/>
      <c r="X86" s="109"/>
      <c r="Y86" s="109"/>
      <c r="Z86" s="109"/>
      <c r="AA86" s="109"/>
      <c r="AB86" s="109"/>
    </row>
    <row r="87" spans="1:28" s="99" customFormat="1" hidden="1">
      <c r="A87" s="112" t="s">
        <v>1321</v>
      </c>
      <c r="B87" s="105">
        <f t="shared" si="40"/>
        <v>0</v>
      </c>
      <c r="C87" s="105">
        <f t="shared" si="41"/>
        <v>0</v>
      </c>
      <c r="D87" s="109"/>
      <c r="E87" s="109"/>
      <c r="F87" s="109"/>
      <c r="G87" s="109"/>
      <c r="H87" s="109"/>
      <c r="I87" s="109"/>
      <c r="J87" s="109"/>
      <c r="K87" s="109"/>
      <c r="L87" s="109"/>
      <c r="M87" s="109"/>
      <c r="N87" s="109"/>
      <c r="O87" s="109"/>
      <c r="P87" s="109"/>
      <c r="Q87" s="109"/>
      <c r="R87" s="109"/>
      <c r="S87" s="109"/>
      <c r="T87" s="105">
        <f t="shared" si="42"/>
        <v>0</v>
      </c>
      <c r="U87" s="109"/>
      <c r="V87" s="109"/>
      <c r="W87" s="109"/>
      <c r="X87" s="109"/>
      <c r="Y87" s="109"/>
      <c r="Z87" s="109"/>
      <c r="AA87" s="109"/>
      <c r="AB87" s="109"/>
    </row>
    <row r="88" spans="1:28" s="99" customFormat="1" hidden="1">
      <c r="A88" s="112" t="s">
        <v>1322</v>
      </c>
      <c r="B88" s="105">
        <f t="shared" si="40"/>
        <v>0</v>
      </c>
      <c r="C88" s="105">
        <f t="shared" si="41"/>
        <v>0</v>
      </c>
      <c r="D88" s="109"/>
      <c r="E88" s="109"/>
      <c r="F88" s="109"/>
      <c r="G88" s="109"/>
      <c r="H88" s="109"/>
      <c r="I88" s="109"/>
      <c r="J88" s="109"/>
      <c r="K88" s="109"/>
      <c r="L88" s="109"/>
      <c r="M88" s="109"/>
      <c r="N88" s="109"/>
      <c r="O88" s="109"/>
      <c r="P88" s="109"/>
      <c r="Q88" s="109"/>
      <c r="R88" s="109"/>
      <c r="S88" s="109"/>
      <c r="T88" s="105">
        <f t="shared" si="42"/>
        <v>0</v>
      </c>
      <c r="U88" s="109"/>
      <c r="V88" s="109"/>
      <c r="W88" s="109"/>
      <c r="X88" s="109"/>
      <c r="Y88" s="109"/>
      <c r="Z88" s="109"/>
      <c r="AA88" s="109"/>
      <c r="AB88" s="109"/>
    </row>
    <row r="89" spans="1:28" s="99" customFormat="1" hidden="1">
      <c r="A89" s="112" t="s">
        <v>1323</v>
      </c>
      <c r="B89" s="105">
        <f t="shared" si="40"/>
        <v>0</v>
      </c>
      <c r="C89" s="105">
        <f t="shared" si="41"/>
        <v>0</v>
      </c>
      <c r="D89" s="109"/>
      <c r="E89" s="109"/>
      <c r="F89" s="109"/>
      <c r="G89" s="109"/>
      <c r="H89" s="109"/>
      <c r="I89" s="109"/>
      <c r="J89" s="109"/>
      <c r="K89" s="109"/>
      <c r="L89" s="109"/>
      <c r="M89" s="109"/>
      <c r="N89" s="109"/>
      <c r="O89" s="109"/>
      <c r="P89" s="109"/>
      <c r="Q89" s="109"/>
      <c r="R89" s="109"/>
      <c r="S89" s="109"/>
      <c r="T89" s="105">
        <f t="shared" si="42"/>
        <v>0</v>
      </c>
      <c r="U89" s="109"/>
      <c r="V89" s="109"/>
      <c r="W89" s="109"/>
      <c r="X89" s="109"/>
      <c r="Y89" s="109"/>
      <c r="Z89" s="109"/>
      <c r="AA89" s="109"/>
      <c r="AB89" s="109"/>
    </row>
    <row r="90" spans="1:28" s="99" customFormat="1" hidden="1">
      <c r="A90" s="112" t="s">
        <v>1324</v>
      </c>
      <c r="B90" s="105">
        <f t="shared" si="40"/>
        <v>0</v>
      </c>
      <c r="C90" s="105">
        <f t="shared" si="41"/>
        <v>0</v>
      </c>
      <c r="D90" s="109"/>
      <c r="E90" s="109"/>
      <c r="F90" s="109"/>
      <c r="G90" s="109"/>
      <c r="H90" s="109"/>
      <c r="I90" s="109"/>
      <c r="J90" s="109"/>
      <c r="K90" s="109"/>
      <c r="L90" s="109"/>
      <c r="M90" s="109"/>
      <c r="N90" s="109"/>
      <c r="O90" s="109"/>
      <c r="P90" s="109"/>
      <c r="Q90" s="109"/>
      <c r="R90" s="109"/>
      <c r="S90" s="109"/>
      <c r="T90" s="105">
        <f t="shared" si="42"/>
        <v>0</v>
      </c>
      <c r="U90" s="109"/>
      <c r="V90" s="109"/>
      <c r="W90" s="109"/>
      <c r="X90" s="109"/>
      <c r="Y90" s="109"/>
      <c r="Z90" s="109"/>
      <c r="AA90" s="109"/>
      <c r="AB90" s="109"/>
    </row>
    <row r="91" spans="1:28" s="99" customFormat="1" hidden="1">
      <c r="A91" s="112" t="s">
        <v>1325</v>
      </c>
      <c r="B91" s="105">
        <f t="shared" si="40"/>
        <v>0</v>
      </c>
      <c r="C91" s="105">
        <f t="shared" si="41"/>
        <v>0</v>
      </c>
      <c r="D91" s="109"/>
      <c r="E91" s="109"/>
      <c r="F91" s="109"/>
      <c r="G91" s="109"/>
      <c r="H91" s="109"/>
      <c r="I91" s="109"/>
      <c r="J91" s="109"/>
      <c r="K91" s="109"/>
      <c r="L91" s="109"/>
      <c r="M91" s="109"/>
      <c r="N91" s="109"/>
      <c r="O91" s="109"/>
      <c r="P91" s="109"/>
      <c r="Q91" s="109"/>
      <c r="R91" s="109"/>
      <c r="S91" s="109"/>
      <c r="T91" s="105">
        <f t="shared" si="42"/>
        <v>0</v>
      </c>
      <c r="U91" s="109"/>
      <c r="V91" s="109"/>
      <c r="W91" s="109"/>
      <c r="X91" s="109"/>
      <c r="Y91" s="109"/>
      <c r="Z91" s="109"/>
      <c r="AA91" s="109"/>
      <c r="AB91" s="109"/>
    </row>
    <row r="92" spans="1:28" s="99" customFormat="1" hidden="1">
      <c r="A92" s="112" t="s">
        <v>1326</v>
      </c>
      <c r="B92" s="105">
        <f t="shared" si="40"/>
        <v>0</v>
      </c>
      <c r="C92" s="105">
        <f t="shared" si="41"/>
        <v>0</v>
      </c>
      <c r="D92" s="109"/>
      <c r="E92" s="109"/>
      <c r="F92" s="109"/>
      <c r="G92" s="109"/>
      <c r="H92" s="109"/>
      <c r="I92" s="109"/>
      <c r="J92" s="109"/>
      <c r="K92" s="109"/>
      <c r="L92" s="109"/>
      <c r="M92" s="109"/>
      <c r="N92" s="109"/>
      <c r="O92" s="109"/>
      <c r="P92" s="109"/>
      <c r="Q92" s="109"/>
      <c r="R92" s="109"/>
      <c r="S92" s="109"/>
      <c r="T92" s="105">
        <f t="shared" si="42"/>
        <v>0</v>
      </c>
      <c r="U92" s="109"/>
      <c r="V92" s="109"/>
      <c r="W92" s="109"/>
      <c r="X92" s="109"/>
      <c r="Y92" s="109"/>
      <c r="Z92" s="109"/>
      <c r="AA92" s="109"/>
      <c r="AB92" s="109"/>
    </row>
    <row r="93" spans="1:28" s="99" customFormat="1" hidden="1">
      <c r="A93" s="112" t="s">
        <v>1327</v>
      </c>
      <c r="B93" s="105">
        <f t="shared" si="40"/>
        <v>0</v>
      </c>
      <c r="C93" s="105">
        <f t="shared" si="41"/>
        <v>0</v>
      </c>
      <c r="D93" s="109"/>
      <c r="E93" s="109"/>
      <c r="F93" s="109"/>
      <c r="G93" s="109"/>
      <c r="H93" s="109"/>
      <c r="I93" s="109"/>
      <c r="J93" s="109"/>
      <c r="K93" s="109"/>
      <c r="L93" s="109"/>
      <c r="M93" s="109"/>
      <c r="N93" s="109"/>
      <c r="O93" s="109"/>
      <c r="P93" s="109"/>
      <c r="Q93" s="109"/>
      <c r="R93" s="109"/>
      <c r="S93" s="109"/>
      <c r="T93" s="105">
        <f t="shared" si="42"/>
        <v>0</v>
      </c>
      <c r="U93" s="109"/>
      <c r="V93" s="109"/>
      <c r="W93" s="109"/>
      <c r="X93" s="109"/>
      <c r="Y93" s="109"/>
      <c r="Z93" s="109"/>
      <c r="AA93" s="109"/>
      <c r="AB93" s="109"/>
    </row>
    <row r="94" spans="1:28" s="99" customFormat="1" hidden="1">
      <c r="A94" s="112" t="s">
        <v>1328</v>
      </c>
      <c r="B94" s="105">
        <f t="shared" si="40"/>
        <v>0</v>
      </c>
      <c r="C94" s="105">
        <f t="shared" si="41"/>
        <v>0</v>
      </c>
      <c r="D94" s="109"/>
      <c r="E94" s="109"/>
      <c r="F94" s="109"/>
      <c r="G94" s="109"/>
      <c r="H94" s="109"/>
      <c r="I94" s="109"/>
      <c r="J94" s="109"/>
      <c r="K94" s="109"/>
      <c r="L94" s="109"/>
      <c r="M94" s="109"/>
      <c r="N94" s="109"/>
      <c r="O94" s="109"/>
      <c r="P94" s="109"/>
      <c r="Q94" s="109"/>
      <c r="R94" s="109"/>
      <c r="S94" s="109"/>
      <c r="T94" s="105">
        <f t="shared" si="42"/>
        <v>0</v>
      </c>
      <c r="U94" s="109"/>
      <c r="V94" s="109"/>
      <c r="W94" s="109"/>
      <c r="X94" s="109"/>
      <c r="Y94" s="109"/>
      <c r="Z94" s="109"/>
      <c r="AA94" s="109"/>
      <c r="AB94" s="109"/>
    </row>
    <row r="95" spans="1:28" s="99" customFormat="1" hidden="1">
      <c r="A95" s="112" t="s">
        <v>1329</v>
      </c>
      <c r="B95" s="105">
        <f t="shared" si="40"/>
        <v>0</v>
      </c>
      <c r="C95" s="105">
        <f t="shared" si="41"/>
        <v>0</v>
      </c>
      <c r="D95" s="108">
        <f>D96+D97</f>
        <v>0</v>
      </c>
      <c r="E95" s="108">
        <f t="shared" ref="E95:S95" si="51">E96+E97</f>
        <v>0</v>
      </c>
      <c r="F95" s="108">
        <f t="shared" si="51"/>
        <v>0</v>
      </c>
      <c r="G95" s="108">
        <f t="shared" si="51"/>
        <v>0</v>
      </c>
      <c r="H95" s="108">
        <f t="shared" si="51"/>
        <v>0</v>
      </c>
      <c r="I95" s="108">
        <f t="shared" si="51"/>
        <v>0</v>
      </c>
      <c r="J95" s="108">
        <f t="shared" si="51"/>
        <v>0</v>
      </c>
      <c r="K95" s="108">
        <f t="shared" si="51"/>
        <v>0</v>
      </c>
      <c r="L95" s="108">
        <f t="shared" si="51"/>
        <v>0</v>
      </c>
      <c r="M95" s="108">
        <f t="shared" si="51"/>
        <v>0</v>
      </c>
      <c r="N95" s="108">
        <f t="shared" si="51"/>
        <v>0</v>
      </c>
      <c r="O95" s="108">
        <f t="shared" si="51"/>
        <v>0</v>
      </c>
      <c r="P95" s="108">
        <f t="shared" si="51"/>
        <v>0</v>
      </c>
      <c r="Q95" s="108">
        <f t="shared" si="51"/>
        <v>0</v>
      </c>
      <c r="R95" s="108">
        <f t="shared" si="51"/>
        <v>0</v>
      </c>
      <c r="S95" s="108">
        <f t="shared" si="51"/>
        <v>0</v>
      </c>
      <c r="T95" s="105">
        <f t="shared" si="42"/>
        <v>0</v>
      </c>
      <c r="U95" s="108">
        <f>U96+U97</f>
        <v>0</v>
      </c>
      <c r="V95" s="108">
        <f t="shared" ref="V95:AB95" si="52">V96+V97</f>
        <v>0</v>
      </c>
      <c r="W95" s="108">
        <f t="shared" si="52"/>
        <v>0</v>
      </c>
      <c r="X95" s="108">
        <f t="shared" si="52"/>
        <v>0</v>
      </c>
      <c r="Y95" s="108">
        <f t="shared" si="52"/>
        <v>0</v>
      </c>
      <c r="Z95" s="108">
        <f t="shared" si="52"/>
        <v>0</v>
      </c>
      <c r="AA95" s="108">
        <f t="shared" si="52"/>
        <v>0</v>
      </c>
      <c r="AB95" s="108">
        <f t="shared" si="52"/>
        <v>0</v>
      </c>
    </row>
    <row r="96" spans="1:28" s="99" customFormat="1" hidden="1">
      <c r="A96" s="112" t="s">
        <v>1330</v>
      </c>
      <c r="B96" s="105">
        <f t="shared" si="40"/>
        <v>0</v>
      </c>
      <c r="C96" s="105">
        <f t="shared" si="41"/>
        <v>0</v>
      </c>
      <c r="D96" s="109"/>
      <c r="E96" s="109"/>
      <c r="F96" s="109"/>
      <c r="G96" s="109"/>
      <c r="H96" s="109"/>
      <c r="I96" s="109"/>
      <c r="J96" s="109"/>
      <c r="K96" s="109"/>
      <c r="L96" s="109"/>
      <c r="M96" s="109"/>
      <c r="N96" s="109"/>
      <c r="O96" s="109"/>
      <c r="P96" s="109"/>
      <c r="Q96" s="109"/>
      <c r="R96" s="109"/>
      <c r="S96" s="109"/>
      <c r="T96" s="105">
        <f t="shared" si="42"/>
        <v>0</v>
      </c>
      <c r="U96" s="109"/>
      <c r="V96" s="109"/>
      <c r="W96" s="109"/>
      <c r="X96" s="109"/>
      <c r="Y96" s="109"/>
      <c r="Z96" s="109"/>
      <c r="AA96" s="109"/>
      <c r="AB96" s="109"/>
    </row>
    <row r="97" spans="1:28" s="99" customFormat="1" hidden="1">
      <c r="A97" s="112" t="s">
        <v>1331</v>
      </c>
      <c r="B97" s="105">
        <f t="shared" si="40"/>
        <v>0</v>
      </c>
      <c r="C97" s="105">
        <f t="shared" si="41"/>
        <v>0</v>
      </c>
      <c r="D97" s="108">
        <f>SUM(D98:D104)</f>
        <v>0</v>
      </c>
      <c r="E97" s="108">
        <f t="shared" ref="E97:S97" si="53">SUM(E98:E104)</f>
        <v>0</v>
      </c>
      <c r="F97" s="108">
        <f t="shared" si="53"/>
        <v>0</v>
      </c>
      <c r="G97" s="108">
        <f t="shared" si="53"/>
        <v>0</v>
      </c>
      <c r="H97" s="108">
        <f t="shared" si="53"/>
        <v>0</v>
      </c>
      <c r="I97" s="108">
        <f t="shared" si="53"/>
        <v>0</v>
      </c>
      <c r="J97" s="108">
        <f t="shared" si="53"/>
        <v>0</v>
      </c>
      <c r="K97" s="108">
        <f t="shared" si="53"/>
        <v>0</v>
      </c>
      <c r="L97" s="108">
        <f t="shared" si="53"/>
        <v>0</v>
      </c>
      <c r="M97" s="108">
        <f t="shared" si="53"/>
        <v>0</v>
      </c>
      <c r="N97" s="108">
        <f t="shared" si="53"/>
        <v>0</v>
      </c>
      <c r="O97" s="108">
        <f t="shared" si="53"/>
        <v>0</v>
      </c>
      <c r="P97" s="108">
        <f t="shared" si="53"/>
        <v>0</v>
      </c>
      <c r="Q97" s="108">
        <f t="shared" si="53"/>
        <v>0</v>
      </c>
      <c r="R97" s="108">
        <f t="shared" si="53"/>
        <v>0</v>
      </c>
      <c r="S97" s="108">
        <f t="shared" si="53"/>
        <v>0</v>
      </c>
      <c r="T97" s="105">
        <f t="shared" si="42"/>
        <v>0</v>
      </c>
      <c r="U97" s="108">
        <f>SUM(U98:U104)</f>
        <v>0</v>
      </c>
      <c r="V97" s="108">
        <f t="shared" ref="V97:AB97" si="54">SUM(V98:V104)</f>
        <v>0</v>
      </c>
      <c r="W97" s="108">
        <f t="shared" si="54"/>
        <v>0</v>
      </c>
      <c r="X97" s="108">
        <f t="shared" si="54"/>
        <v>0</v>
      </c>
      <c r="Y97" s="108">
        <f t="shared" si="54"/>
        <v>0</v>
      </c>
      <c r="Z97" s="108">
        <f t="shared" si="54"/>
        <v>0</v>
      </c>
      <c r="AA97" s="108">
        <f t="shared" si="54"/>
        <v>0</v>
      </c>
      <c r="AB97" s="108">
        <f t="shared" si="54"/>
        <v>0</v>
      </c>
    </row>
    <row r="98" spans="1:28" s="99" customFormat="1" hidden="1">
      <c r="A98" s="112" t="s">
        <v>1332</v>
      </c>
      <c r="B98" s="105">
        <f t="shared" si="40"/>
        <v>0</v>
      </c>
      <c r="C98" s="105">
        <f t="shared" si="41"/>
        <v>0</v>
      </c>
      <c r="D98" s="109"/>
      <c r="E98" s="109"/>
      <c r="F98" s="109"/>
      <c r="G98" s="109"/>
      <c r="H98" s="109"/>
      <c r="I98" s="109"/>
      <c r="J98" s="109"/>
      <c r="K98" s="109"/>
      <c r="L98" s="109"/>
      <c r="M98" s="109"/>
      <c r="N98" s="109"/>
      <c r="O98" s="109"/>
      <c r="P98" s="109"/>
      <c r="Q98" s="109"/>
      <c r="R98" s="109"/>
      <c r="S98" s="109"/>
      <c r="T98" s="105">
        <f t="shared" si="42"/>
        <v>0</v>
      </c>
      <c r="U98" s="109"/>
      <c r="V98" s="109"/>
      <c r="W98" s="109"/>
      <c r="X98" s="109"/>
      <c r="Y98" s="109"/>
      <c r="Z98" s="109"/>
      <c r="AA98" s="109"/>
      <c r="AB98" s="109"/>
    </row>
    <row r="99" spans="1:28" s="99" customFormat="1" hidden="1">
      <c r="A99" s="112" t="s">
        <v>1333</v>
      </c>
      <c r="B99" s="105">
        <f t="shared" si="40"/>
        <v>0</v>
      </c>
      <c r="C99" s="105">
        <f t="shared" si="41"/>
        <v>0</v>
      </c>
      <c r="D99" s="109"/>
      <c r="E99" s="109"/>
      <c r="F99" s="109"/>
      <c r="G99" s="109"/>
      <c r="H99" s="109"/>
      <c r="I99" s="109"/>
      <c r="J99" s="109"/>
      <c r="K99" s="109"/>
      <c r="L99" s="109"/>
      <c r="M99" s="109"/>
      <c r="N99" s="109"/>
      <c r="O99" s="109"/>
      <c r="P99" s="109"/>
      <c r="Q99" s="109"/>
      <c r="R99" s="109"/>
      <c r="S99" s="109"/>
      <c r="T99" s="105">
        <f t="shared" si="42"/>
        <v>0</v>
      </c>
      <c r="U99" s="109"/>
      <c r="V99" s="109"/>
      <c r="W99" s="109"/>
      <c r="X99" s="109"/>
      <c r="Y99" s="109"/>
      <c r="Z99" s="109"/>
      <c r="AA99" s="109"/>
      <c r="AB99" s="109"/>
    </row>
    <row r="100" spans="1:28" s="99" customFormat="1" hidden="1">
      <c r="A100" s="112" t="s">
        <v>1334</v>
      </c>
      <c r="B100" s="105">
        <f t="shared" si="40"/>
        <v>0</v>
      </c>
      <c r="C100" s="105">
        <f t="shared" si="41"/>
        <v>0</v>
      </c>
      <c r="D100" s="109"/>
      <c r="E100" s="109"/>
      <c r="F100" s="109"/>
      <c r="G100" s="109"/>
      <c r="H100" s="109"/>
      <c r="I100" s="109"/>
      <c r="J100" s="109"/>
      <c r="K100" s="109"/>
      <c r="L100" s="109"/>
      <c r="M100" s="109"/>
      <c r="N100" s="109"/>
      <c r="O100" s="109"/>
      <c r="P100" s="109"/>
      <c r="Q100" s="109"/>
      <c r="R100" s="109"/>
      <c r="S100" s="109"/>
      <c r="T100" s="105">
        <f t="shared" si="42"/>
        <v>0</v>
      </c>
      <c r="U100" s="109"/>
      <c r="V100" s="109"/>
      <c r="W100" s="109"/>
      <c r="X100" s="109"/>
      <c r="Y100" s="109"/>
      <c r="Z100" s="109"/>
      <c r="AA100" s="109"/>
      <c r="AB100" s="109"/>
    </row>
    <row r="101" spans="1:28" s="99" customFormat="1" hidden="1">
      <c r="A101" s="112" t="s">
        <v>1335</v>
      </c>
      <c r="B101" s="105">
        <f t="shared" si="40"/>
        <v>0</v>
      </c>
      <c r="C101" s="105">
        <f t="shared" si="41"/>
        <v>0</v>
      </c>
      <c r="D101" s="109"/>
      <c r="E101" s="109"/>
      <c r="F101" s="109"/>
      <c r="G101" s="109"/>
      <c r="H101" s="109"/>
      <c r="I101" s="109"/>
      <c r="J101" s="109"/>
      <c r="K101" s="109"/>
      <c r="L101" s="109"/>
      <c r="M101" s="109"/>
      <c r="N101" s="109"/>
      <c r="O101" s="109"/>
      <c r="P101" s="109"/>
      <c r="Q101" s="109"/>
      <c r="R101" s="109"/>
      <c r="S101" s="109"/>
      <c r="T101" s="105">
        <f t="shared" si="42"/>
        <v>0</v>
      </c>
      <c r="U101" s="109"/>
      <c r="V101" s="109"/>
      <c r="W101" s="109"/>
      <c r="X101" s="109"/>
      <c r="Y101" s="109"/>
      <c r="Z101" s="109"/>
      <c r="AA101" s="109"/>
      <c r="AB101" s="109"/>
    </row>
    <row r="102" spans="1:28" s="99" customFormat="1" hidden="1">
      <c r="A102" s="112" t="s">
        <v>1336</v>
      </c>
      <c r="B102" s="105">
        <f t="shared" si="40"/>
        <v>0</v>
      </c>
      <c r="C102" s="105">
        <f t="shared" si="41"/>
        <v>0</v>
      </c>
      <c r="D102" s="109"/>
      <c r="E102" s="109"/>
      <c r="F102" s="109"/>
      <c r="G102" s="109"/>
      <c r="H102" s="109"/>
      <c r="I102" s="109"/>
      <c r="J102" s="109"/>
      <c r="K102" s="109"/>
      <c r="L102" s="109"/>
      <c r="M102" s="109"/>
      <c r="N102" s="109"/>
      <c r="O102" s="109"/>
      <c r="P102" s="109"/>
      <c r="Q102" s="109"/>
      <c r="R102" s="109"/>
      <c r="S102" s="109"/>
      <c r="T102" s="105">
        <f t="shared" si="42"/>
        <v>0</v>
      </c>
      <c r="U102" s="109"/>
      <c r="V102" s="109"/>
      <c r="W102" s="109"/>
      <c r="X102" s="109"/>
      <c r="Y102" s="109"/>
      <c r="Z102" s="109"/>
      <c r="AA102" s="109"/>
      <c r="AB102" s="109"/>
    </row>
    <row r="103" spans="1:28" s="99" customFormat="1" hidden="1">
      <c r="A103" s="112" t="s">
        <v>1337</v>
      </c>
      <c r="B103" s="105">
        <f t="shared" si="40"/>
        <v>0</v>
      </c>
      <c r="C103" s="105">
        <f t="shared" si="41"/>
        <v>0</v>
      </c>
      <c r="D103" s="109"/>
      <c r="E103" s="109"/>
      <c r="F103" s="109"/>
      <c r="G103" s="109"/>
      <c r="H103" s="109"/>
      <c r="I103" s="109"/>
      <c r="J103" s="109"/>
      <c r="K103" s="109"/>
      <c r="L103" s="109"/>
      <c r="M103" s="109"/>
      <c r="N103" s="109"/>
      <c r="O103" s="109"/>
      <c r="P103" s="109"/>
      <c r="Q103" s="109"/>
      <c r="R103" s="109"/>
      <c r="S103" s="109"/>
      <c r="T103" s="105">
        <f t="shared" si="42"/>
        <v>0</v>
      </c>
      <c r="U103" s="109"/>
      <c r="V103" s="109"/>
      <c r="W103" s="109"/>
      <c r="X103" s="109"/>
      <c r="Y103" s="109"/>
      <c r="Z103" s="109"/>
      <c r="AA103" s="109"/>
      <c r="AB103" s="109"/>
    </row>
    <row r="104" spans="1:28" s="99" customFormat="1" hidden="1">
      <c r="A104" s="112" t="s">
        <v>1338</v>
      </c>
      <c r="B104" s="105">
        <f t="shared" ref="B104:B137" si="55">C104+T104</f>
        <v>0</v>
      </c>
      <c r="C104" s="105">
        <f t="shared" ref="C104:C137" si="56">SUM(D104:S104)</f>
        <v>0</v>
      </c>
      <c r="D104" s="109"/>
      <c r="E104" s="109"/>
      <c r="F104" s="109"/>
      <c r="G104" s="109"/>
      <c r="H104" s="109"/>
      <c r="I104" s="109"/>
      <c r="J104" s="109"/>
      <c r="K104" s="109"/>
      <c r="L104" s="109"/>
      <c r="M104" s="109"/>
      <c r="N104" s="109"/>
      <c r="O104" s="109"/>
      <c r="P104" s="109"/>
      <c r="Q104" s="109"/>
      <c r="R104" s="109"/>
      <c r="S104" s="109"/>
      <c r="T104" s="105">
        <f t="shared" ref="T104:T137" si="57">SUM(U104:AB104)</f>
        <v>0</v>
      </c>
      <c r="U104" s="109"/>
      <c r="V104" s="109"/>
      <c r="W104" s="109"/>
      <c r="X104" s="109"/>
      <c r="Y104" s="109"/>
      <c r="Z104" s="109"/>
      <c r="AA104" s="109"/>
      <c r="AB104" s="109"/>
    </row>
    <row r="105" spans="1:28" s="99" customFormat="1" hidden="1">
      <c r="A105" s="112" t="s">
        <v>1339</v>
      </c>
      <c r="B105" s="105">
        <f t="shared" si="55"/>
        <v>0</v>
      </c>
      <c r="C105" s="105">
        <f t="shared" si="56"/>
        <v>0</v>
      </c>
      <c r="D105" s="108">
        <f>D106+D107</f>
        <v>0</v>
      </c>
      <c r="E105" s="108">
        <f t="shared" ref="E105:S105" si="58">E106+E107</f>
        <v>0</v>
      </c>
      <c r="F105" s="108">
        <f t="shared" si="58"/>
        <v>0</v>
      </c>
      <c r="G105" s="108">
        <f t="shared" si="58"/>
        <v>0</v>
      </c>
      <c r="H105" s="108">
        <f t="shared" si="58"/>
        <v>0</v>
      </c>
      <c r="I105" s="108">
        <f t="shared" si="58"/>
        <v>0</v>
      </c>
      <c r="J105" s="108">
        <f t="shared" si="58"/>
        <v>0</v>
      </c>
      <c r="K105" s="108">
        <f t="shared" si="58"/>
        <v>0</v>
      </c>
      <c r="L105" s="108">
        <f t="shared" si="58"/>
        <v>0</v>
      </c>
      <c r="M105" s="108">
        <f t="shared" si="58"/>
        <v>0</v>
      </c>
      <c r="N105" s="108">
        <f t="shared" si="58"/>
        <v>0</v>
      </c>
      <c r="O105" s="108">
        <f t="shared" si="58"/>
        <v>0</v>
      </c>
      <c r="P105" s="108">
        <f t="shared" si="58"/>
        <v>0</v>
      </c>
      <c r="Q105" s="108">
        <f t="shared" si="58"/>
        <v>0</v>
      </c>
      <c r="R105" s="108">
        <f t="shared" si="58"/>
        <v>0</v>
      </c>
      <c r="S105" s="108">
        <f t="shared" si="58"/>
        <v>0</v>
      </c>
      <c r="T105" s="105">
        <f t="shared" si="57"/>
        <v>0</v>
      </c>
      <c r="U105" s="108">
        <f>U106+U107</f>
        <v>0</v>
      </c>
      <c r="V105" s="108">
        <f t="shared" ref="V105:AB105" si="59">V106+V107</f>
        <v>0</v>
      </c>
      <c r="W105" s="108">
        <f t="shared" si="59"/>
        <v>0</v>
      </c>
      <c r="X105" s="108">
        <f t="shared" si="59"/>
        <v>0</v>
      </c>
      <c r="Y105" s="108">
        <f t="shared" si="59"/>
        <v>0</v>
      </c>
      <c r="Z105" s="108">
        <f t="shared" si="59"/>
        <v>0</v>
      </c>
      <c r="AA105" s="108">
        <f t="shared" si="59"/>
        <v>0</v>
      </c>
      <c r="AB105" s="108">
        <f t="shared" si="59"/>
        <v>0</v>
      </c>
    </row>
    <row r="106" spans="1:28" s="99" customFormat="1" hidden="1">
      <c r="A106" s="112" t="s">
        <v>1340</v>
      </c>
      <c r="B106" s="105">
        <f t="shared" si="55"/>
        <v>0</v>
      </c>
      <c r="C106" s="105">
        <f t="shared" si="56"/>
        <v>0</v>
      </c>
      <c r="D106" s="109"/>
      <c r="E106" s="109"/>
      <c r="F106" s="109"/>
      <c r="G106" s="109"/>
      <c r="H106" s="109"/>
      <c r="I106" s="109"/>
      <c r="J106" s="109"/>
      <c r="K106" s="109"/>
      <c r="L106" s="109"/>
      <c r="M106" s="109"/>
      <c r="N106" s="109"/>
      <c r="O106" s="109"/>
      <c r="P106" s="109"/>
      <c r="Q106" s="109"/>
      <c r="R106" s="109"/>
      <c r="S106" s="109"/>
      <c r="T106" s="105">
        <f t="shared" si="57"/>
        <v>0</v>
      </c>
      <c r="U106" s="109"/>
      <c r="V106" s="109"/>
      <c r="W106" s="109"/>
      <c r="X106" s="109"/>
      <c r="Y106" s="109"/>
      <c r="Z106" s="109"/>
      <c r="AA106" s="109"/>
      <c r="AB106" s="109"/>
    </row>
    <row r="107" spans="1:28" s="99" customFormat="1" hidden="1">
      <c r="A107" s="112" t="s">
        <v>1341</v>
      </c>
      <c r="B107" s="105">
        <f t="shared" si="55"/>
        <v>0</v>
      </c>
      <c r="C107" s="105">
        <f t="shared" si="56"/>
        <v>0</v>
      </c>
      <c r="D107" s="108">
        <f>SUM(D108:D115)</f>
        <v>0</v>
      </c>
      <c r="E107" s="108">
        <f t="shared" ref="E107:S107" si="60">SUM(E108:E115)</f>
        <v>0</v>
      </c>
      <c r="F107" s="108">
        <f t="shared" si="60"/>
        <v>0</v>
      </c>
      <c r="G107" s="108">
        <f t="shared" si="60"/>
        <v>0</v>
      </c>
      <c r="H107" s="108">
        <f t="shared" si="60"/>
        <v>0</v>
      </c>
      <c r="I107" s="108">
        <f t="shared" si="60"/>
        <v>0</v>
      </c>
      <c r="J107" s="108">
        <f t="shared" si="60"/>
        <v>0</v>
      </c>
      <c r="K107" s="108">
        <f t="shared" si="60"/>
        <v>0</v>
      </c>
      <c r="L107" s="108">
        <f t="shared" si="60"/>
        <v>0</v>
      </c>
      <c r="M107" s="108">
        <f t="shared" si="60"/>
        <v>0</v>
      </c>
      <c r="N107" s="108">
        <f t="shared" si="60"/>
        <v>0</v>
      </c>
      <c r="O107" s="108">
        <f t="shared" si="60"/>
        <v>0</v>
      </c>
      <c r="P107" s="108">
        <f t="shared" si="60"/>
        <v>0</v>
      </c>
      <c r="Q107" s="108">
        <f t="shared" si="60"/>
        <v>0</v>
      </c>
      <c r="R107" s="108">
        <f t="shared" si="60"/>
        <v>0</v>
      </c>
      <c r="S107" s="108">
        <f t="shared" si="60"/>
        <v>0</v>
      </c>
      <c r="T107" s="105">
        <f t="shared" si="57"/>
        <v>0</v>
      </c>
      <c r="U107" s="108">
        <f>SUM(U108:U115)</f>
        <v>0</v>
      </c>
      <c r="V107" s="108">
        <f t="shared" ref="V107:AB107" si="61">SUM(V108:V115)</f>
        <v>0</v>
      </c>
      <c r="W107" s="108">
        <f t="shared" si="61"/>
        <v>0</v>
      </c>
      <c r="X107" s="108">
        <f t="shared" si="61"/>
        <v>0</v>
      </c>
      <c r="Y107" s="108">
        <f t="shared" si="61"/>
        <v>0</v>
      </c>
      <c r="Z107" s="108">
        <f t="shared" si="61"/>
        <v>0</v>
      </c>
      <c r="AA107" s="108">
        <f t="shared" si="61"/>
        <v>0</v>
      </c>
      <c r="AB107" s="108">
        <f t="shared" si="61"/>
        <v>0</v>
      </c>
    </row>
    <row r="108" spans="1:28" s="99" customFormat="1" hidden="1">
      <c r="A108" s="112" t="s">
        <v>1342</v>
      </c>
      <c r="B108" s="105">
        <f t="shared" si="55"/>
        <v>0</v>
      </c>
      <c r="C108" s="105">
        <f t="shared" si="56"/>
        <v>0</v>
      </c>
      <c r="D108" s="109"/>
      <c r="E108" s="109"/>
      <c r="F108" s="109"/>
      <c r="G108" s="109"/>
      <c r="H108" s="109"/>
      <c r="I108" s="109"/>
      <c r="J108" s="109"/>
      <c r="K108" s="109"/>
      <c r="L108" s="109"/>
      <c r="M108" s="109"/>
      <c r="N108" s="109"/>
      <c r="O108" s="109"/>
      <c r="P108" s="109"/>
      <c r="Q108" s="109"/>
      <c r="R108" s="109"/>
      <c r="S108" s="109"/>
      <c r="T108" s="105">
        <f t="shared" si="57"/>
        <v>0</v>
      </c>
      <c r="U108" s="109"/>
      <c r="V108" s="109"/>
      <c r="W108" s="109"/>
      <c r="X108" s="109"/>
      <c r="Y108" s="109"/>
      <c r="Z108" s="109"/>
      <c r="AA108" s="109"/>
      <c r="AB108" s="109"/>
    </row>
    <row r="109" spans="1:28" s="99" customFormat="1" hidden="1">
      <c r="A109" s="112" t="s">
        <v>1343</v>
      </c>
      <c r="B109" s="105">
        <f t="shared" si="55"/>
        <v>0</v>
      </c>
      <c r="C109" s="105">
        <f t="shared" si="56"/>
        <v>0</v>
      </c>
      <c r="D109" s="109"/>
      <c r="E109" s="109"/>
      <c r="F109" s="109"/>
      <c r="G109" s="109"/>
      <c r="H109" s="109"/>
      <c r="I109" s="109"/>
      <c r="J109" s="109"/>
      <c r="K109" s="109"/>
      <c r="L109" s="109"/>
      <c r="M109" s="109"/>
      <c r="N109" s="109"/>
      <c r="O109" s="109"/>
      <c r="P109" s="109"/>
      <c r="Q109" s="109"/>
      <c r="R109" s="109"/>
      <c r="S109" s="109"/>
      <c r="T109" s="105">
        <f t="shared" si="57"/>
        <v>0</v>
      </c>
      <c r="U109" s="109"/>
      <c r="V109" s="109"/>
      <c r="W109" s="109"/>
      <c r="X109" s="109"/>
      <c r="Y109" s="109"/>
      <c r="Z109" s="109"/>
      <c r="AA109" s="109"/>
      <c r="AB109" s="109"/>
    </row>
    <row r="110" spans="1:28" s="99" customFormat="1" hidden="1">
      <c r="A110" s="112" t="s">
        <v>1344</v>
      </c>
      <c r="B110" s="105">
        <f t="shared" si="55"/>
        <v>0</v>
      </c>
      <c r="C110" s="105">
        <f t="shared" si="56"/>
        <v>0</v>
      </c>
      <c r="D110" s="109"/>
      <c r="E110" s="109"/>
      <c r="F110" s="109"/>
      <c r="G110" s="109"/>
      <c r="H110" s="109"/>
      <c r="I110" s="109"/>
      <c r="J110" s="109"/>
      <c r="K110" s="109"/>
      <c r="L110" s="109"/>
      <c r="M110" s="109"/>
      <c r="N110" s="109"/>
      <c r="O110" s="109"/>
      <c r="P110" s="109"/>
      <c r="Q110" s="109"/>
      <c r="R110" s="109"/>
      <c r="S110" s="109"/>
      <c r="T110" s="105">
        <f t="shared" si="57"/>
        <v>0</v>
      </c>
      <c r="U110" s="109"/>
      <c r="V110" s="109"/>
      <c r="W110" s="109"/>
      <c r="X110" s="109"/>
      <c r="Y110" s="109"/>
      <c r="Z110" s="109"/>
      <c r="AA110" s="109"/>
      <c r="AB110" s="109"/>
    </row>
    <row r="111" spans="1:28" s="99" customFormat="1" hidden="1">
      <c r="A111" s="112" t="s">
        <v>1345</v>
      </c>
      <c r="B111" s="105">
        <f t="shared" si="55"/>
        <v>0</v>
      </c>
      <c r="C111" s="105">
        <f t="shared" si="56"/>
        <v>0</v>
      </c>
      <c r="D111" s="109"/>
      <c r="E111" s="109"/>
      <c r="F111" s="109"/>
      <c r="G111" s="109"/>
      <c r="H111" s="109"/>
      <c r="I111" s="109"/>
      <c r="J111" s="109"/>
      <c r="K111" s="109"/>
      <c r="L111" s="109"/>
      <c r="M111" s="109"/>
      <c r="N111" s="109"/>
      <c r="O111" s="109"/>
      <c r="P111" s="109"/>
      <c r="Q111" s="109"/>
      <c r="R111" s="109"/>
      <c r="S111" s="109"/>
      <c r="T111" s="105">
        <f t="shared" si="57"/>
        <v>0</v>
      </c>
      <c r="U111" s="109"/>
      <c r="V111" s="109"/>
      <c r="W111" s="109"/>
      <c r="X111" s="109"/>
      <c r="Y111" s="109"/>
      <c r="Z111" s="109"/>
      <c r="AA111" s="109"/>
      <c r="AB111" s="109"/>
    </row>
    <row r="112" spans="1:28" s="99" customFormat="1" hidden="1">
      <c r="A112" s="112" t="s">
        <v>1346</v>
      </c>
      <c r="B112" s="105">
        <f t="shared" si="55"/>
        <v>0</v>
      </c>
      <c r="C112" s="105">
        <f t="shared" si="56"/>
        <v>0</v>
      </c>
      <c r="D112" s="109"/>
      <c r="E112" s="109"/>
      <c r="F112" s="109"/>
      <c r="G112" s="109"/>
      <c r="H112" s="109"/>
      <c r="I112" s="109"/>
      <c r="J112" s="109"/>
      <c r="K112" s="109"/>
      <c r="L112" s="109"/>
      <c r="M112" s="109"/>
      <c r="N112" s="109"/>
      <c r="O112" s="109"/>
      <c r="P112" s="109"/>
      <c r="Q112" s="109"/>
      <c r="R112" s="109"/>
      <c r="S112" s="109"/>
      <c r="T112" s="105">
        <f t="shared" si="57"/>
        <v>0</v>
      </c>
      <c r="U112" s="109"/>
      <c r="V112" s="109"/>
      <c r="W112" s="109"/>
      <c r="X112" s="109"/>
      <c r="Y112" s="109"/>
      <c r="Z112" s="109"/>
      <c r="AA112" s="109"/>
      <c r="AB112" s="109"/>
    </row>
    <row r="113" spans="1:28" s="99" customFormat="1" hidden="1">
      <c r="A113" s="112" t="s">
        <v>1347</v>
      </c>
      <c r="B113" s="105">
        <f t="shared" si="55"/>
        <v>0</v>
      </c>
      <c r="C113" s="105">
        <f t="shared" si="56"/>
        <v>0</v>
      </c>
      <c r="D113" s="109"/>
      <c r="E113" s="109"/>
      <c r="F113" s="109"/>
      <c r="G113" s="109"/>
      <c r="H113" s="109"/>
      <c r="I113" s="109"/>
      <c r="J113" s="109"/>
      <c r="K113" s="109"/>
      <c r="L113" s="109"/>
      <c r="M113" s="109"/>
      <c r="N113" s="109"/>
      <c r="O113" s="109"/>
      <c r="P113" s="109"/>
      <c r="Q113" s="109"/>
      <c r="R113" s="109"/>
      <c r="S113" s="109"/>
      <c r="T113" s="105">
        <f t="shared" si="57"/>
        <v>0</v>
      </c>
      <c r="U113" s="109"/>
      <c r="V113" s="109"/>
      <c r="W113" s="109"/>
      <c r="X113" s="109"/>
      <c r="Y113" s="109"/>
      <c r="Z113" s="109"/>
      <c r="AA113" s="109"/>
      <c r="AB113" s="109"/>
    </row>
    <row r="114" spans="1:28" s="99" customFormat="1" hidden="1">
      <c r="A114" s="112" t="s">
        <v>1348</v>
      </c>
      <c r="B114" s="105">
        <f t="shared" si="55"/>
        <v>0</v>
      </c>
      <c r="C114" s="105">
        <f t="shared" si="56"/>
        <v>0</v>
      </c>
      <c r="D114" s="109"/>
      <c r="E114" s="109"/>
      <c r="F114" s="109"/>
      <c r="G114" s="109"/>
      <c r="H114" s="109"/>
      <c r="I114" s="109"/>
      <c r="J114" s="109"/>
      <c r="K114" s="109"/>
      <c r="L114" s="109"/>
      <c r="M114" s="109"/>
      <c r="N114" s="109"/>
      <c r="O114" s="109"/>
      <c r="P114" s="109"/>
      <c r="Q114" s="109"/>
      <c r="R114" s="109"/>
      <c r="S114" s="109"/>
      <c r="T114" s="105">
        <f t="shared" si="57"/>
        <v>0</v>
      </c>
      <c r="U114" s="109"/>
      <c r="V114" s="109"/>
      <c r="W114" s="109"/>
      <c r="X114" s="109"/>
      <c r="Y114" s="109"/>
      <c r="Z114" s="109"/>
      <c r="AA114" s="109"/>
      <c r="AB114" s="109"/>
    </row>
    <row r="115" spans="1:28" s="99" customFormat="1" hidden="1">
      <c r="A115" s="112" t="s">
        <v>1349</v>
      </c>
      <c r="B115" s="105">
        <f t="shared" si="55"/>
        <v>0</v>
      </c>
      <c r="C115" s="105">
        <f t="shared" si="56"/>
        <v>0</v>
      </c>
      <c r="D115" s="109"/>
      <c r="E115" s="109"/>
      <c r="F115" s="109"/>
      <c r="G115" s="109"/>
      <c r="H115" s="109"/>
      <c r="I115" s="109"/>
      <c r="J115" s="109"/>
      <c r="K115" s="109"/>
      <c r="L115" s="109"/>
      <c r="M115" s="109"/>
      <c r="N115" s="109"/>
      <c r="O115" s="109"/>
      <c r="P115" s="109"/>
      <c r="Q115" s="109"/>
      <c r="R115" s="109"/>
      <c r="S115" s="109"/>
      <c r="T115" s="105">
        <f t="shared" si="57"/>
        <v>0</v>
      </c>
      <c r="U115" s="109"/>
      <c r="V115" s="109"/>
      <c r="W115" s="109"/>
      <c r="X115" s="109"/>
      <c r="Y115" s="109"/>
      <c r="Z115" s="109"/>
      <c r="AA115" s="109"/>
      <c r="AB115" s="109"/>
    </row>
    <row r="116" spans="1:28" s="99" customFormat="1" hidden="1">
      <c r="A116" s="112" t="s">
        <v>1350</v>
      </c>
      <c r="B116" s="105">
        <f t="shared" si="55"/>
        <v>0</v>
      </c>
      <c r="C116" s="105">
        <f t="shared" si="56"/>
        <v>0</v>
      </c>
      <c r="D116" s="108">
        <f>D117+D118</f>
        <v>0</v>
      </c>
      <c r="E116" s="108">
        <f t="shared" ref="E116:S116" si="62">E117+E118</f>
        <v>0</v>
      </c>
      <c r="F116" s="108">
        <f t="shared" si="62"/>
        <v>0</v>
      </c>
      <c r="G116" s="108">
        <f t="shared" si="62"/>
        <v>0</v>
      </c>
      <c r="H116" s="108">
        <f t="shared" si="62"/>
        <v>0</v>
      </c>
      <c r="I116" s="108">
        <f t="shared" si="62"/>
        <v>0</v>
      </c>
      <c r="J116" s="108">
        <f t="shared" si="62"/>
        <v>0</v>
      </c>
      <c r="K116" s="108">
        <f t="shared" si="62"/>
        <v>0</v>
      </c>
      <c r="L116" s="108">
        <f t="shared" si="62"/>
        <v>0</v>
      </c>
      <c r="M116" s="108">
        <f t="shared" si="62"/>
        <v>0</v>
      </c>
      <c r="N116" s="108">
        <f t="shared" si="62"/>
        <v>0</v>
      </c>
      <c r="O116" s="108">
        <f t="shared" si="62"/>
        <v>0</v>
      </c>
      <c r="P116" s="108">
        <f t="shared" si="62"/>
        <v>0</v>
      </c>
      <c r="Q116" s="108">
        <f t="shared" si="62"/>
        <v>0</v>
      </c>
      <c r="R116" s="108">
        <f t="shared" si="62"/>
        <v>0</v>
      </c>
      <c r="S116" s="108">
        <f t="shared" si="62"/>
        <v>0</v>
      </c>
      <c r="T116" s="105">
        <f t="shared" si="57"/>
        <v>0</v>
      </c>
      <c r="U116" s="108">
        <f>U117+U118</f>
        <v>0</v>
      </c>
      <c r="V116" s="108">
        <f t="shared" ref="V116:AB116" si="63">V117+V118</f>
        <v>0</v>
      </c>
      <c r="W116" s="108">
        <f t="shared" si="63"/>
        <v>0</v>
      </c>
      <c r="X116" s="108">
        <f t="shared" si="63"/>
        <v>0</v>
      </c>
      <c r="Y116" s="108">
        <f t="shared" si="63"/>
        <v>0</v>
      </c>
      <c r="Z116" s="108">
        <f t="shared" si="63"/>
        <v>0</v>
      </c>
      <c r="AA116" s="108">
        <f t="shared" si="63"/>
        <v>0</v>
      </c>
      <c r="AB116" s="108">
        <f t="shared" si="63"/>
        <v>0</v>
      </c>
    </row>
    <row r="117" spans="1:28" s="99" customFormat="1" hidden="1">
      <c r="A117" s="112" t="s">
        <v>1351</v>
      </c>
      <c r="B117" s="105">
        <f t="shared" si="55"/>
        <v>0</v>
      </c>
      <c r="C117" s="105">
        <f t="shared" si="56"/>
        <v>0</v>
      </c>
      <c r="D117" s="109"/>
      <c r="E117" s="109"/>
      <c r="F117" s="109"/>
      <c r="G117" s="109"/>
      <c r="H117" s="109"/>
      <c r="I117" s="109"/>
      <c r="J117" s="109"/>
      <c r="K117" s="109"/>
      <c r="L117" s="109"/>
      <c r="M117" s="109"/>
      <c r="N117" s="109"/>
      <c r="O117" s="109"/>
      <c r="P117" s="109"/>
      <c r="Q117" s="109"/>
      <c r="R117" s="109"/>
      <c r="S117" s="109"/>
      <c r="T117" s="105">
        <f t="shared" si="57"/>
        <v>0</v>
      </c>
      <c r="U117" s="109"/>
      <c r="V117" s="109"/>
      <c r="W117" s="109"/>
      <c r="X117" s="109"/>
      <c r="Y117" s="109"/>
      <c r="Z117" s="109"/>
      <c r="AA117" s="109"/>
      <c r="AB117" s="109"/>
    </row>
    <row r="118" spans="1:28" s="99" customFormat="1" hidden="1">
      <c r="A118" s="112" t="s">
        <v>1352</v>
      </c>
      <c r="B118" s="105">
        <f t="shared" si="55"/>
        <v>0</v>
      </c>
      <c r="C118" s="105">
        <f t="shared" si="56"/>
        <v>0</v>
      </c>
      <c r="D118" s="108">
        <f>SUM(D119:D126)</f>
        <v>0</v>
      </c>
      <c r="E118" s="108">
        <f t="shared" ref="E118:S118" si="64">SUM(E119:E126)</f>
        <v>0</v>
      </c>
      <c r="F118" s="108">
        <f t="shared" si="64"/>
        <v>0</v>
      </c>
      <c r="G118" s="108">
        <f t="shared" si="64"/>
        <v>0</v>
      </c>
      <c r="H118" s="108">
        <f t="shared" si="64"/>
        <v>0</v>
      </c>
      <c r="I118" s="108">
        <f t="shared" si="64"/>
        <v>0</v>
      </c>
      <c r="J118" s="108">
        <f t="shared" si="64"/>
        <v>0</v>
      </c>
      <c r="K118" s="108">
        <f t="shared" si="64"/>
        <v>0</v>
      </c>
      <c r="L118" s="108">
        <f t="shared" si="64"/>
        <v>0</v>
      </c>
      <c r="M118" s="108">
        <f t="shared" si="64"/>
        <v>0</v>
      </c>
      <c r="N118" s="108">
        <f t="shared" si="64"/>
        <v>0</v>
      </c>
      <c r="O118" s="108">
        <f t="shared" si="64"/>
        <v>0</v>
      </c>
      <c r="P118" s="108">
        <f t="shared" si="64"/>
        <v>0</v>
      </c>
      <c r="Q118" s="108">
        <f t="shared" si="64"/>
        <v>0</v>
      </c>
      <c r="R118" s="108">
        <f t="shared" si="64"/>
        <v>0</v>
      </c>
      <c r="S118" s="108">
        <f t="shared" si="64"/>
        <v>0</v>
      </c>
      <c r="T118" s="105">
        <f t="shared" si="57"/>
        <v>0</v>
      </c>
      <c r="U118" s="108">
        <f>SUM(U119:U126)</f>
        <v>0</v>
      </c>
      <c r="V118" s="108">
        <f t="shared" ref="V118:AB118" si="65">SUM(V119:V126)</f>
        <v>0</v>
      </c>
      <c r="W118" s="108">
        <f t="shared" si="65"/>
        <v>0</v>
      </c>
      <c r="X118" s="108">
        <f t="shared" si="65"/>
        <v>0</v>
      </c>
      <c r="Y118" s="108">
        <f t="shared" si="65"/>
        <v>0</v>
      </c>
      <c r="Z118" s="108">
        <f t="shared" si="65"/>
        <v>0</v>
      </c>
      <c r="AA118" s="108">
        <f t="shared" si="65"/>
        <v>0</v>
      </c>
      <c r="AB118" s="108">
        <f t="shared" si="65"/>
        <v>0</v>
      </c>
    </row>
    <row r="119" spans="1:28" s="99" customFormat="1" hidden="1">
      <c r="A119" s="112" t="s">
        <v>1353</v>
      </c>
      <c r="B119" s="105">
        <f t="shared" si="55"/>
        <v>0</v>
      </c>
      <c r="C119" s="105">
        <f t="shared" si="56"/>
        <v>0</v>
      </c>
      <c r="D119" s="109"/>
      <c r="E119" s="109"/>
      <c r="F119" s="109"/>
      <c r="G119" s="109"/>
      <c r="H119" s="109"/>
      <c r="I119" s="109"/>
      <c r="J119" s="109"/>
      <c r="K119" s="109"/>
      <c r="L119" s="109"/>
      <c r="M119" s="109"/>
      <c r="N119" s="109"/>
      <c r="O119" s="109"/>
      <c r="P119" s="109"/>
      <c r="Q119" s="109"/>
      <c r="R119" s="109"/>
      <c r="S119" s="109"/>
      <c r="T119" s="105">
        <f t="shared" si="57"/>
        <v>0</v>
      </c>
      <c r="U119" s="109"/>
      <c r="V119" s="109"/>
      <c r="W119" s="109"/>
      <c r="X119" s="109"/>
      <c r="Y119" s="109"/>
      <c r="Z119" s="109"/>
      <c r="AA119" s="109"/>
      <c r="AB119" s="109"/>
    </row>
    <row r="120" spans="1:28" s="99" customFormat="1" hidden="1">
      <c r="A120" s="112" t="s">
        <v>1354</v>
      </c>
      <c r="B120" s="105">
        <f t="shared" si="55"/>
        <v>0</v>
      </c>
      <c r="C120" s="105">
        <f t="shared" si="56"/>
        <v>0</v>
      </c>
      <c r="D120" s="109"/>
      <c r="E120" s="109"/>
      <c r="F120" s="109"/>
      <c r="G120" s="109"/>
      <c r="H120" s="109"/>
      <c r="I120" s="109"/>
      <c r="J120" s="109"/>
      <c r="K120" s="109"/>
      <c r="L120" s="109"/>
      <c r="M120" s="109"/>
      <c r="N120" s="109"/>
      <c r="O120" s="109"/>
      <c r="P120" s="109"/>
      <c r="Q120" s="109"/>
      <c r="R120" s="109"/>
      <c r="S120" s="109"/>
      <c r="T120" s="105">
        <f t="shared" si="57"/>
        <v>0</v>
      </c>
      <c r="U120" s="109"/>
      <c r="V120" s="109"/>
      <c r="W120" s="109"/>
      <c r="X120" s="109"/>
      <c r="Y120" s="109"/>
      <c r="Z120" s="109"/>
      <c r="AA120" s="109"/>
      <c r="AB120" s="109"/>
    </row>
    <row r="121" spans="1:28" s="99" customFormat="1" hidden="1">
      <c r="A121" s="112" t="s">
        <v>1355</v>
      </c>
      <c r="B121" s="105">
        <f t="shared" si="55"/>
        <v>0</v>
      </c>
      <c r="C121" s="105">
        <f t="shared" si="56"/>
        <v>0</v>
      </c>
      <c r="D121" s="109"/>
      <c r="E121" s="109"/>
      <c r="F121" s="109"/>
      <c r="G121" s="109"/>
      <c r="H121" s="109"/>
      <c r="I121" s="109"/>
      <c r="J121" s="109"/>
      <c r="K121" s="109"/>
      <c r="L121" s="109"/>
      <c r="M121" s="109"/>
      <c r="N121" s="109"/>
      <c r="O121" s="109"/>
      <c r="P121" s="109"/>
      <c r="Q121" s="109"/>
      <c r="R121" s="109"/>
      <c r="S121" s="109"/>
      <c r="T121" s="105">
        <f t="shared" si="57"/>
        <v>0</v>
      </c>
      <c r="U121" s="109"/>
      <c r="V121" s="109"/>
      <c r="W121" s="109"/>
      <c r="X121" s="109"/>
      <c r="Y121" s="109"/>
      <c r="Z121" s="109"/>
      <c r="AA121" s="109"/>
      <c r="AB121" s="109"/>
    </row>
    <row r="122" spans="1:28" s="99" customFormat="1" hidden="1">
      <c r="A122" s="112" t="s">
        <v>1356</v>
      </c>
      <c r="B122" s="105">
        <f t="shared" si="55"/>
        <v>0</v>
      </c>
      <c r="C122" s="105">
        <f t="shared" si="56"/>
        <v>0</v>
      </c>
      <c r="D122" s="109"/>
      <c r="E122" s="109"/>
      <c r="F122" s="109"/>
      <c r="G122" s="109"/>
      <c r="H122" s="109"/>
      <c r="I122" s="109"/>
      <c r="J122" s="109"/>
      <c r="K122" s="109"/>
      <c r="L122" s="109"/>
      <c r="M122" s="109"/>
      <c r="N122" s="109"/>
      <c r="O122" s="109"/>
      <c r="P122" s="109"/>
      <c r="Q122" s="109"/>
      <c r="R122" s="109"/>
      <c r="S122" s="109"/>
      <c r="T122" s="105">
        <f t="shared" si="57"/>
        <v>0</v>
      </c>
      <c r="U122" s="109"/>
      <c r="V122" s="109"/>
      <c r="W122" s="109"/>
      <c r="X122" s="109"/>
      <c r="Y122" s="109"/>
      <c r="Z122" s="109"/>
      <c r="AA122" s="109"/>
      <c r="AB122" s="109"/>
    </row>
    <row r="123" spans="1:28" s="99" customFormat="1" hidden="1">
      <c r="A123" s="112" t="s">
        <v>1357</v>
      </c>
      <c r="B123" s="105">
        <f t="shared" si="55"/>
        <v>0</v>
      </c>
      <c r="C123" s="105">
        <f t="shared" si="56"/>
        <v>0</v>
      </c>
      <c r="D123" s="109"/>
      <c r="E123" s="109"/>
      <c r="F123" s="109"/>
      <c r="G123" s="109"/>
      <c r="H123" s="109"/>
      <c r="I123" s="109"/>
      <c r="J123" s="109"/>
      <c r="K123" s="109"/>
      <c r="L123" s="109"/>
      <c r="M123" s="109"/>
      <c r="N123" s="109"/>
      <c r="O123" s="109"/>
      <c r="P123" s="109"/>
      <c r="Q123" s="109"/>
      <c r="R123" s="109"/>
      <c r="S123" s="109"/>
      <c r="T123" s="105">
        <f t="shared" si="57"/>
        <v>0</v>
      </c>
      <c r="U123" s="109"/>
      <c r="V123" s="109"/>
      <c r="W123" s="109"/>
      <c r="X123" s="109"/>
      <c r="Y123" s="109"/>
      <c r="Z123" s="109"/>
      <c r="AA123" s="109"/>
      <c r="AB123" s="109"/>
    </row>
    <row r="124" spans="1:28" s="99" customFormat="1" hidden="1">
      <c r="A124" s="112" t="s">
        <v>1358</v>
      </c>
      <c r="B124" s="105">
        <f t="shared" si="55"/>
        <v>0</v>
      </c>
      <c r="C124" s="105">
        <f t="shared" si="56"/>
        <v>0</v>
      </c>
      <c r="D124" s="109"/>
      <c r="E124" s="109"/>
      <c r="F124" s="109"/>
      <c r="G124" s="109"/>
      <c r="H124" s="109"/>
      <c r="I124" s="109"/>
      <c r="J124" s="109"/>
      <c r="K124" s="109"/>
      <c r="L124" s="109"/>
      <c r="M124" s="109"/>
      <c r="N124" s="109"/>
      <c r="O124" s="109"/>
      <c r="P124" s="109"/>
      <c r="Q124" s="109"/>
      <c r="R124" s="109"/>
      <c r="S124" s="109"/>
      <c r="T124" s="105">
        <f t="shared" si="57"/>
        <v>0</v>
      </c>
      <c r="U124" s="109"/>
      <c r="V124" s="109"/>
      <c r="W124" s="109"/>
      <c r="X124" s="109"/>
      <c r="Y124" s="109"/>
      <c r="Z124" s="109"/>
      <c r="AA124" s="109"/>
      <c r="AB124" s="109"/>
    </row>
    <row r="125" spans="1:28" s="99" customFormat="1" hidden="1">
      <c r="A125" s="112" t="s">
        <v>1359</v>
      </c>
      <c r="B125" s="105">
        <f t="shared" si="55"/>
        <v>0</v>
      </c>
      <c r="C125" s="105">
        <f t="shared" si="56"/>
        <v>0</v>
      </c>
      <c r="D125" s="109"/>
      <c r="E125" s="109"/>
      <c r="F125" s="109"/>
      <c r="G125" s="109"/>
      <c r="H125" s="109"/>
      <c r="I125" s="109"/>
      <c r="J125" s="109"/>
      <c r="K125" s="109"/>
      <c r="L125" s="109"/>
      <c r="M125" s="109"/>
      <c r="N125" s="109"/>
      <c r="O125" s="109"/>
      <c r="P125" s="109"/>
      <c r="Q125" s="109"/>
      <c r="R125" s="109"/>
      <c r="S125" s="109"/>
      <c r="T125" s="105">
        <f t="shared" si="57"/>
        <v>0</v>
      </c>
      <c r="U125" s="109"/>
      <c r="V125" s="109"/>
      <c r="W125" s="109"/>
      <c r="X125" s="109"/>
      <c r="Y125" s="109"/>
      <c r="Z125" s="109"/>
      <c r="AA125" s="109"/>
      <c r="AB125" s="109"/>
    </row>
    <row r="126" spans="1:28" s="99" customFormat="1" hidden="1">
      <c r="A126" s="112" t="s">
        <v>1360</v>
      </c>
      <c r="B126" s="105">
        <f t="shared" si="55"/>
        <v>0</v>
      </c>
      <c r="C126" s="105">
        <f t="shared" si="56"/>
        <v>0</v>
      </c>
      <c r="D126" s="109"/>
      <c r="E126" s="109"/>
      <c r="F126" s="109"/>
      <c r="G126" s="109"/>
      <c r="H126" s="109"/>
      <c r="I126" s="109"/>
      <c r="J126" s="109"/>
      <c r="K126" s="109"/>
      <c r="L126" s="109"/>
      <c r="M126" s="109"/>
      <c r="N126" s="109"/>
      <c r="O126" s="109"/>
      <c r="P126" s="109"/>
      <c r="Q126" s="109"/>
      <c r="R126" s="109"/>
      <c r="S126" s="109"/>
      <c r="T126" s="105">
        <f t="shared" si="57"/>
        <v>0</v>
      </c>
      <c r="U126" s="109"/>
      <c r="V126" s="109"/>
      <c r="W126" s="109"/>
      <c r="X126" s="109"/>
      <c r="Y126" s="109"/>
      <c r="Z126" s="109"/>
      <c r="AA126" s="109"/>
      <c r="AB126" s="109"/>
    </row>
    <row r="127" spans="1:28" s="99" customFormat="1" hidden="1">
      <c r="A127" s="112" t="s">
        <v>1361</v>
      </c>
      <c r="B127" s="105">
        <f t="shared" si="55"/>
        <v>0</v>
      </c>
      <c r="C127" s="105">
        <f t="shared" si="56"/>
        <v>0</v>
      </c>
      <c r="D127" s="108">
        <f>D128+D129</f>
        <v>0</v>
      </c>
      <c r="E127" s="108">
        <f t="shared" ref="E127:S127" si="66">E128+E129</f>
        <v>0</v>
      </c>
      <c r="F127" s="108">
        <f t="shared" si="66"/>
        <v>0</v>
      </c>
      <c r="G127" s="108">
        <f t="shared" si="66"/>
        <v>0</v>
      </c>
      <c r="H127" s="108">
        <f t="shared" si="66"/>
        <v>0</v>
      </c>
      <c r="I127" s="108">
        <f t="shared" si="66"/>
        <v>0</v>
      </c>
      <c r="J127" s="108">
        <f t="shared" si="66"/>
        <v>0</v>
      </c>
      <c r="K127" s="108">
        <f t="shared" si="66"/>
        <v>0</v>
      </c>
      <c r="L127" s="108">
        <f t="shared" si="66"/>
        <v>0</v>
      </c>
      <c r="M127" s="108">
        <f t="shared" si="66"/>
        <v>0</v>
      </c>
      <c r="N127" s="108">
        <f t="shared" si="66"/>
        <v>0</v>
      </c>
      <c r="O127" s="108">
        <f t="shared" si="66"/>
        <v>0</v>
      </c>
      <c r="P127" s="108">
        <f t="shared" si="66"/>
        <v>0</v>
      </c>
      <c r="Q127" s="108">
        <f t="shared" si="66"/>
        <v>0</v>
      </c>
      <c r="R127" s="108">
        <f t="shared" si="66"/>
        <v>0</v>
      </c>
      <c r="S127" s="108">
        <f t="shared" si="66"/>
        <v>0</v>
      </c>
      <c r="T127" s="105">
        <f t="shared" si="57"/>
        <v>0</v>
      </c>
      <c r="U127" s="108">
        <f>U128+U129</f>
        <v>0</v>
      </c>
      <c r="V127" s="108">
        <f t="shared" ref="V127:AB127" si="67">V128+V129</f>
        <v>0</v>
      </c>
      <c r="W127" s="108">
        <f t="shared" si="67"/>
        <v>0</v>
      </c>
      <c r="X127" s="108">
        <f t="shared" si="67"/>
        <v>0</v>
      </c>
      <c r="Y127" s="108">
        <f t="shared" si="67"/>
        <v>0</v>
      </c>
      <c r="Z127" s="108">
        <f t="shared" si="67"/>
        <v>0</v>
      </c>
      <c r="AA127" s="108">
        <f t="shared" si="67"/>
        <v>0</v>
      </c>
      <c r="AB127" s="108">
        <f t="shared" si="67"/>
        <v>0</v>
      </c>
    </row>
    <row r="128" spans="1:28" s="99" customFormat="1" hidden="1">
      <c r="A128" s="112" t="s">
        <v>1362</v>
      </c>
      <c r="B128" s="105">
        <f t="shared" si="55"/>
        <v>0</v>
      </c>
      <c r="C128" s="105">
        <f t="shared" si="56"/>
        <v>0</v>
      </c>
      <c r="D128" s="109"/>
      <c r="E128" s="109"/>
      <c r="F128" s="109"/>
      <c r="G128" s="109"/>
      <c r="H128" s="109"/>
      <c r="I128" s="109"/>
      <c r="J128" s="109"/>
      <c r="K128" s="109"/>
      <c r="L128" s="109"/>
      <c r="M128" s="109"/>
      <c r="N128" s="109"/>
      <c r="O128" s="109"/>
      <c r="P128" s="109"/>
      <c r="Q128" s="109"/>
      <c r="R128" s="109"/>
      <c r="S128" s="109"/>
      <c r="T128" s="105">
        <f t="shared" si="57"/>
        <v>0</v>
      </c>
      <c r="U128" s="109"/>
      <c r="V128" s="109"/>
      <c r="W128" s="109"/>
      <c r="X128" s="109"/>
      <c r="Y128" s="109"/>
      <c r="Z128" s="109"/>
      <c r="AA128" s="109"/>
      <c r="AB128" s="109"/>
    </row>
    <row r="129" spans="1:28" s="99" customFormat="1" hidden="1">
      <c r="A129" s="112" t="s">
        <v>1363</v>
      </c>
      <c r="B129" s="105">
        <f t="shared" si="55"/>
        <v>0</v>
      </c>
      <c r="C129" s="105">
        <f t="shared" si="56"/>
        <v>0</v>
      </c>
      <c r="D129" s="108">
        <f>SUM(D130:D137)</f>
        <v>0</v>
      </c>
      <c r="E129" s="108">
        <f t="shared" ref="E129:S129" si="68">SUM(E130:E137)</f>
        <v>0</v>
      </c>
      <c r="F129" s="108">
        <f t="shared" si="68"/>
        <v>0</v>
      </c>
      <c r="G129" s="108">
        <f t="shared" si="68"/>
        <v>0</v>
      </c>
      <c r="H129" s="108">
        <f t="shared" si="68"/>
        <v>0</v>
      </c>
      <c r="I129" s="108">
        <f t="shared" si="68"/>
        <v>0</v>
      </c>
      <c r="J129" s="108">
        <f t="shared" si="68"/>
        <v>0</v>
      </c>
      <c r="K129" s="108">
        <f t="shared" si="68"/>
        <v>0</v>
      </c>
      <c r="L129" s="108">
        <f t="shared" si="68"/>
        <v>0</v>
      </c>
      <c r="M129" s="108">
        <f t="shared" si="68"/>
        <v>0</v>
      </c>
      <c r="N129" s="108">
        <f t="shared" si="68"/>
        <v>0</v>
      </c>
      <c r="O129" s="108">
        <f t="shared" si="68"/>
        <v>0</v>
      </c>
      <c r="P129" s="108">
        <f t="shared" si="68"/>
        <v>0</v>
      </c>
      <c r="Q129" s="108">
        <f t="shared" si="68"/>
        <v>0</v>
      </c>
      <c r="R129" s="108">
        <f t="shared" si="68"/>
        <v>0</v>
      </c>
      <c r="S129" s="108">
        <f t="shared" si="68"/>
        <v>0</v>
      </c>
      <c r="T129" s="105">
        <f t="shared" si="57"/>
        <v>0</v>
      </c>
      <c r="U129" s="108">
        <f>SUM(U130:U137)</f>
        <v>0</v>
      </c>
      <c r="V129" s="108">
        <f t="shared" ref="V129:AB129" si="69">SUM(V130:V137)</f>
        <v>0</v>
      </c>
      <c r="W129" s="108">
        <f t="shared" si="69"/>
        <v>0</v>
      </c>
      <c r="X129" s="108">
        <f t="shared" si="69"/>
        <v>0</v>
      </c>
      <c r="Y129" s="108">
        <f t="shared" si="69"/>
        <v>0</v>
      </c>
      <c r="Z129" s="108">
        <f t="shared" si="69"/>
        <v>0</v>
      </c>
      <c r="AA129" s="108">
        <f t="shared" si="69"/>
        <v>0</v>
      </c>
      <c r="AB129" s="108">
        <f t="shared" si="69"/>
        <v>0</v>
      </c>
    </row>
    <row r="130" spans="1:28" s="99" customFormat="1" hidden="1">
      <c r="A130" s="112" t="s">
        <v>1364</v>
      </c>
      <c r="B130" s="105">
        <f t="shared" si="55"/>
        <v>0</v>
      </c>
      <c r="C130" s="105">
        <f t="shared" si="56"/>
        <v>0</v>
      </c>
      <c r="D130" s="109"/>
      <c r="E130" s="109"/>
      <c r="F130" s="109"/>
      <c r="G130" s="109"/>
      <c r="H130" s="109"/>
      <c r="I130" s="109"/>
      <c r="J130" s="109"/>
      <c r="K130" s="109"/>
      <c r="L130" s="109"/>
      <c r="M130" s="109"/>
      <c r="N130" s="109"/>
      <c r="O130" s="109"/>
      <c r="P130" s="109"/>
      <c r="Q130" s="109"/>
      <c r="R130" s="109"/>
      <c r="S130" s="109"/>
      <c r="T130" s="105">
        <f t="shared" si="57"/>
        <v>0</v>
      </c>
      <c r="U130" s="109"/>
      <c r="V130" s="109"/>
      <c r="W130" s="109"/>
      <c r="X130" s="109"/>
      <c r="Y130" s="109"/>
      <c r="Z130" s="109"/>
      <c r="AA130" s="109"/>
      <c r="AB130" s="109"/>
    </row>
    <row r="131" spans="1:28" s="99" customFormat="1" hidden="1">
      <c r="A131" s="112" t="s">
        <v>1365</v>
      </c>
      <c r="B131" s="105">
        <f t="shared" si="55"/>
        <v>0</v>
      </c>
      <c r="C131" s="105">
        <f t="shared" si="56"/>
        <v>0</v>
      </c>
      <c r="D131" s="109"/>
      <c r="E131" s="109"/>
      <c r="F131" s="109"/>
      <c r="G131" s="109"/>
      <c r="H131" s="109"/>
      <c r="I131" s="109"/>
      <c r="J131" s="109"/>
      <c r="K131" s="109"/>
      <c r="L131" s="109"/>
      <c r="M131" s="109"/>
      <c r="N131" s="109"/>
      <c r="O131" s="109"/>
      <c r="P131" s="109"/>
      <c r="Q131" s="109"/>
      <c r="R131" s="109"/>
      <c r="S131" s="109"/>
      <c r="T131" s="105">
        <f t="shared" si="57"/>
        <v>0</v>
      </c>
      <c r="U131" s="109"/>
      <c r="V131" s="109"/>
      <c r="W131" s="109"/>
      <c r="X131" s="109"/>
      <c r="Y131" s="109"/>
      <c r="Z131" s="109"/>
      <c r="AA131" s="109"/>
      <c r="AB131" s="109"/>
    </row>
    <row r="132" spans="1:28" s="99" customFormat="1" hidden="1">
      <c r="A132" s="112" t="s">
        <v>1366</v>
      </c>
      <c r="B132" s="105">
        <f t="shared" si="55"/>
        <v>0</v>
      </c>
      <c r="C132" s="105">
        <f t="shared" si="56"/>
        <v>0</v>
      </c>
      <c r="D132" s="109"/>
      <c r="E132" s="109"/>
      <c r="F132" s="109"/>
      <c r="G132" s="109"/>
      <c r="H132" s="109"/>
      <c r="I132" s="109"/>
      <c r="J132" s="109"/>
      <c r="K132" s="109"/>
      <c r="L132" s="109"/>
      <c r="M132" s="109"/>
      <c r="N132" s="109"/>
      <c r="O132" s="109"/>
      <c r="P132" s="109"/>
      <c r="Q132" s="109"/>
      <c r="R132" s="109"/>
      <c r="S132" s="109"/>
      <c r="T132" s="105">
        <f t="shared" si="57"/>
        <v>0</v>
      </c>
      <c r="U132" s="109"/>
      <c r="V132" s="109"/>
      <c r="W132" s="109"/>
      <c r="X132" s="109"/>
      <c r="Y132" s="109"/>
      <c r="Z132" s="109"/>
      <c r="AA132" s="109"/>
      <c r="AB132" s="109"/>
    </row>
    <row r="133" spans="1:28" s="99" customFormat="1" hidden="1">
      <c r="A133" s="112" t="s">
        <v>1367</v>
      </c>
      <c r="B133" s="105">
        <f t="shared" si="55"/>
        <v>0</v>
      </c>
      <c r="C133" s="105">
        <f t="shared" si="56"/>
        <v>0</v>
      </c>
      <c r="D133" s="109"/>
      <c r="E133" s="109"/>
      <c r="F133" s="109"/>
      <c r="G133" s="109"/>
      <c r="H133" s="109"/>
      <c r="I133" s="109"/>
      <c r="J133" s="109"/>
      <c r="K133" s="109"/>
      <c r="L133" s="109"/>
      <c r="M133" s="109"/>
      <c r="N133" s="109"/>
      <c r="O133" s="109"/>
      <c r="P133" s="109"/>
      <c r="Q133" s="109"/>
      <c r="R133" s="109"/>
      <c r="S133" s="109"/>
      <c r="T133" s="105">
        <f t="shared" si="57"/>
        <v>0</v>
      </c>
      <c r="U133" s="109"/>
      <c r="V133" s="109"/>
      <c r="W133" s="109"/>
      <c r="X133" s="109"/>
      <c r="Y133" s="109"/>
      <c r="Z133" s="109"/>
      <c r="AA133" s="109"/>
      <c r="AB133" s="109"/>
    </row>
    <row r="134" spans="1:28" s="99" customFormat="1" hidden="1">
      <c r="A134" s="112" t="s">
        <v>1368</v>
      </c>
      <c r="B134" s="105">
        <f t="shared" si="55"/>
        <v>0</v>
      </c>
      <c r="C134" s="105">
        <f t="shared" si="56"/>
        <v>0</v>
      </c>
      <c r="D134" s="109"/>
      <c r="E134" s="109"/>
      <c r="F134" s="109"/>
      <c r="G134" s="109"/>
      <c r="H134" s="109"/>
      <c r="I134" s="109"/>
      <c r="J134" s="109"/>
      <c r="K134" s="109"/>
      <c r="L134" s="109"/>
      <c r="M134" s="109"/>
      <c r="N134" s="109"/>
      <c r="O134" s="109"/>
      <c r="P134" s="109"/>
      <c r="Q134" s="109"/>
      <c r="R134" s="109"/>
      <c r="S134" s="109"/>
      <c r="T134" s="105">
        <f t="shared" si="57"/>
        <v>0</v>
      </c>
      <c r="U134" s="109"/>
      <c r="V134" s="109"/>
      <c r="W134" s="109"/>
      <c r="X134" s="109"/>
      <c r="Y134" s="109"/>
      <c r="Z134" s="109"/>
      <c r="AA134" s="109"/>
      <c r="AB134" s="109"/>
    </row>
    <row r="135" spans="1:28" s="99" customFormat="1" hidden="1">
      <c r="A135" s="112" t="s">
        <v>1369</v>
      </c>
      <c r="B135" s="105">
        <f t="shared" si="55"/>
        <v>0</v>
      </c>
      <c r="C135" s="105">
        <f t="shared" si="56"/>
        <v>0</v>
      </c>
      <c r="D135" s="109"/>
      <c r="E135" s="109"/>
      <c r="F135" s="109"/>
      <c r="G135" s="109"/>
      <c r="H135" s="109"/>
      <c r="I135" s="109"/>
      <c r="J135" s="109"/>
      <c r="K135" s="109"/>
      <c r="L135" s="109"/>
      <c r="M135" s="109"/>
      <c r="N135" s="109"/>
      <c r="O135" s="109"/>
      <c r="P135" s="109"/>
      <c r="Q135" s="109"/>
      <c r="R135" s="109"/>
      <c r="S135" s="109"/>
      <c r="T135" s="105">
        <f t="shared" si="57"/>
        <v>0</v>
      </c>
      <c r="U135" s="109"/>
      <c r="V135" s="109"/>
      <c r="W135" s="109"/>
      <c r="X135" s="109"/>
      <c r="Y135" s="109"/>
      <c r="Z135" s="109"/>
      <c r="AA135" s="109"/>
      <c r="AB135" s="109"/>
    </row>
    <row r="136" spans="1:28" s="99" customFormat="1" hidden="1">
      <c r="A136" s="112" t="s">
        <v>1370</v>
      </c>
      <c r="B136" s="105">
        <f t="shared" si="55"/>
        <v>0</v>
      </c>
      <c r="C136" s="105">
        <f t="shared" si="56"/>
        <v>0</v>
      </c>
      <c r="D136" s="109"/>
      <c r="E136" s="109"/>
      <c r="F136" s="109"/>
      <c r="G136" s="109"/>
      <c r="H136" s="109"/>
      <c r="I136" s="109"/>
      <c r="J136" s="109"/>
      <c r="K136" s="109"/>
      <c r="L136" s="109"/>
      <c r="M136" s="109"/>
      <c r="N136" s="109"/>
      <c r="O136" s="109"/>
      <c r="P136" s="109"/>
      <c r="Q136" s="109"/>
      <c r="R136" s="109"/>
      <c r="S136" s="109"/>
      <c r="T136" s="105">
        <f t="shared" si="57"/>
        <v>0</v>
      </c>
      <c r="U136" s="109"/>
      <c r="V136" s="109"/>
      <c r="W136" s="109"/>
      <c r="X136" s="109"/>
      <c r="Y136" s="109"/>
      <c r="Z136" s="109"/>
      <c r="AA136" s="109"/>
      <c r="AB136" s="109"/>
    </row>
    <row r="137" spans="1:28" s="99" customFormat="1" hidden="1">
      <c r="A137" s="112" t="s">
        <v>1371</v>
      </c>
      <c r="B137" s="105">
        <f t="shared" si="55"/>
        <v>0</v>
      </c>
      <c r="C137" s="105">
        <f t="shared" si="56"/>
        <v>0</v>
      </c>
      <c r="D137" s="109"/>
      <c r="E137" s="109"/>
      <c r="F137" s="109"/>
      <c r="G137" s="109"/>
      <c r="H137" s="109"/>
      <c r="I137" s="109"/>
      <c r="J137" s="109"/>
      <c r="K137" s="109"/>
      <c r="L137" s="109"/>
      <c r="M137" s="109"/>
      <c r="N137" s="109"/>
      <c r="O137" s="109"/>
      <c r="P137" s="109"/>
      <c r="Q137" s="109"/>
      <c r="R137" s="109"/>
      <c r="S137" s="109"/>
      <c r="T137" s="105">
        <f t="shared" si="57"/>
        <v>0</v>
      </c>
      <c r="U137" s="109"/>
      <c r="V137" s="109"/>
      <c r="W137" s="109"/>
      <c r="X137" s="109"/>
      <c r="Y137" s="109"/>
      <c r="Z137" s="109"/>
      <c r="AA137" s="109"/>
      <c r="AB137" s="109"/>
    </row>
    <row r="138" spans="1:28" s="99" customFormat="1" ht="23.25" customHeight="1">
      <c r="A138" s="130" t="s">
        <v>1166</v>
      </c>
      <c r="B138" s="130" t="b">
        <f>B7=表一!E33</f>
        <v>1</v>
      </c>
      <c r="C138" s="130" t="b">
        <f>C7=表一!E6</f>
        <v>1</v>
      </c>
      <c r="D138" s="130" t="b">
        <f>D7=表一!E7</f>
        <v>1</v>
      </c>
      <c r="E138" s="130" t="b">
        <f>E7=表一!E8</f>
        <v>1</v>
      </c>
      <c r="F138" s="130" t="b">
        <f>F7=表一!E9</f>
        <v>1</v>
      </c>
      <c r="G138" s="130" t="b">
        <f>G7=表一!E10</f>
        <v>1</v>
      </c>
      <c r="H138" s="130" t="b">
        <f>H7=表一!E11</f>
        <v>1</v>
      </c>
      <c r="I138" s="130" t="b">
        <f>I7=表一!E12</f>
        <v>1</v>
      </c>
      <c r="J138" s="130" t="b">
        <f>J7=表一!E13</f>
        <v>1</v>
      </c>
      <c r="K138" s="130" t="b">
        <f>K7=表一!E14</f>
        <v>1</v>
      </c>
      <c r="L138" s="130" t="b">
        <f>L7=表一!E15</f>
        <v>1</v>
      </c>
      <c r="M138" s="130" t="b">
        <f>M7=表一!E16</f>
        <v>1</v>
      </c>
      <c r="N138" s="130" t="b">
        <f>N7=表一!E17</f>
        <v>1</v>
      </c>
      <c r="O138" s="130" t="b">
        <f>O7=表一!E18</f>
        <v>1</v>
      </c>
      <c r="P138" s="130" t="b">
        <f>P7=表一!E19</f>
        <v>1</v>
      </c>
      <c r="Q138" s="130" t="b">
        <f>Q7=表一!E20</f>
        <v>1</v>
      </c>
      <c r="R138" s="130" t="b">
        <f>R7=表一!E21</f>
        <v>1</v>
      </c>
      <c r="S138" s="130" t="b">
        <f>S7=表一!E22</f>
        <v>1</v>
      </c>
      <c r="T138" s="130" t="b">
        <f>T7=表一!E23</f>
        <v>1</v>
      </c>
      <c r="U138" s="130" t="b">
        <f>U7=表一!E24</f>
        <v>1</v>
      </c>
      <c r="V138" s="130" t="b">
        <f>V7=表一!E25</f>
        <v>1</v>
      </c>
      <c r="W138" s="130" t="b">
        <f>W7=表一!E26</f>
        <v>1</v>
      </c>
      <c r="X138" s="130" t="b">
        <f>X7=表一!E27</f>
        <v>1</v>
      </c>
      <c r="Y138" s="130" t="b">
        <f>Y7=表一!E28</f>
        <v>1</v>
      </c>
      <c r="Z138" s="130" t="b">
        <f>Z7=表一!E29</f>
        <v>1</v>
      </c>
      <c r="AA138" s="130" t="b">
        <f>AA7=表一!E30</f>
        <v>1</v>
      </c>
      <c r="AB138" s="130" t="b">
        <f>AB7=表一!E31</f>
        <v>1</v>
      </c>
    </row>
  </sheetData>
  <mergeCells count="5">
    <mergeCell ref="A2:AB2"/>
    <mergeCell ref="C5:S5"/>
    <mergeCell ref="T5:AB5"/>
    <mergeCell ref="A4:A6"/>
    <mergeCell ref="B5:B6"/>
  </mergeCells>
  <phoneticPr fontId="29" type="noConversion"/>
  <printOptions horizontalCentered="1" verticalCentered="1"/>
  <pageMargins left="0.196850393700787" right="0.196850393700787" top="0.59055118110236204" bottom="0.47244094488188998" header="0.31496062992126" footer="0.31496062992126"/>
  <pageSetup paperSize="9" scale="77"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7"/>
  <sheetViews>
    <sheetView showGridLines="0" showZeros="0" workbookViewId="0">
      <pane xSplit="1" ySplit="5" topLeftCell="B6" activePane="bottomRight" state="frozen"/>
      <selection pane="topRight"/>
      <selection pane="bottomLeft"/>
      <selection pane="bottomRight" activeCell="W137" sqref="W137"/>
    </sheetView>
  </sheetViews>
  <sheetFormatPr defaultColWidth="5.75" defaultRowHeight="13.5"/>
  <cols>
    <col min="1" max="1" width="15.125" style="98" customWidth="1"/>
    <col min="2" max="3" width="8.375" style="98" customWidth="1"/>
    <col min="4" max="5" width="7" style="98" customWidth="1"/>
    <col min="6" max="15" width="8.375" style="98" customWidth="1"/>
    <col min="16" max="16" width="8.375" style="100" customWidth="1"/>
    <col min="17" max="18" width="8.375" style="98" customWidth="1"/>
    <col min="19" max="19" width="7.25" style="98" customWidth="1"/>
    <col min="20" max="24" width="8.375" style="98" customWidth="1"/>
    <col min="25" max="26" width="6.875" style="98" customWidth="1"/>
    <col min="27" max="27" width="8.375" style="98" customWidth="1"/>
    <col min="28" max="16384" width="5.75" style="98"/>
  </cols>
  <sheetData>
    <row r="1" spans="1:27" ht="14.25">
      <c r="A1" s="4" t="s">
        <v>1372</v>
      </c>
    </row>
    <row r="2" spans="1:27" s="97" customFormat="1" ht="33.950000000000003" customHeight="1">
      <c r="A2" s="212" t="s">
        <v>1210</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row>
    <row r="3" spans="1:27" ht="17.100000000000001" customHeight="1">
      <c r="A3" s="101"/>
      <c r="B3" s="101" t="s">
        <v>0</v>
      </c>
      <c r="C3" s="101"/>
      <c r="D3" s="101"/>
      <c r="E3" s="101"/>
      <c r="F3" s="101"/>
      <c r="G3" s="101"/>
      <c r="H3" s="101"/>
      <c r="I3" s="101"/>
      <c r="J3" s="101"/>
      <c r="K3" s="101"/>
      <c r="L3" s="101"/>
      <c r="M3" s="101"/>
      <c r="N3" s="101"/>
      <c r="O3" s="101"/>
      <c r="P3" s="127"/>
      <c r="Q3" s="101"/>
      <c r="R3" s="101"/>
      <c r="S3" s="101"/>
      <c r="T3" s="101"/>
      <c r="U3" s="101"/>
      <c r="V3" s="101"/>
      <c r="W3" s="101"/>
      <c r="X3" s="101"/>
      <c r="Y3" s="101"/>
      <c r="Z3" s="101"/>
      <c r="AA3" s="101" t="s">
        <v>25</v>
      </c>
    </row>
    <row r="4" spans="1:27" ht="31.5" customHeight="1">
      <c r="A4" s="238" t="s">
        <v>1211</v>
      </c>
      <c r="B4" s="126" t="s">
        <v>1373</v>
      </c>
      <c r="C4" s="126"/>
      <c r="D4" s="126"/>
      <c r="E4" s="126"/>
      <c r="F4" s="126"/>
      <c r="G4" s="126"/>
      <c r="H4" s="126"/>
      <c r="I4" s="126"/>
      <c r="J4" s="126"/>
      <c r="K4" s="126"/>
      <c r="L4" s="126"/>
      <c r="M4" s="126"/>
      <c r="N4" s="126"/>
      <c r="O4" s="126"/>
      <c r="P4" s="128"/>
      <c r="Q4" s="126"/>
      <c r="R4" s="126"/>
      <c r="S4" s="126"/>
      <c r="T4" s="126"/>
      <c r="U4" s="126"/>
      <c r="V4" s="126"/>
      <c r="W4" s="126"/>
      <c r="X4" s="126"/>
      <c r="Y4" s="126"/>
      <c r="Z4" s="126"/>
      <c r="AA4" s="126"/>
    </row>
    <row r="5" spans="1:27" ht="105.95" customHeight="1">
      <c r="A5" s="239"/>
      <c r="B5" s="119" t="s">
        <v>1374</v>
      </c>
      <c r="C5" s="103" t="s">
        <v>1185</v>
      </c>
      <c r="D5" s="103" t="s">
        <v>1186</v>
      </c>
      <c r="E5" s="103" t="s">
        <v>1187</v>
      </c>
      <c r="F5" s="103" t="s">
        <v>1375</v>
      </c>
      <c r="G5" s="103" t="s">
        <v>1189</v>
      </c>
      <c r="H5" s="103" t="s">
        <v>1376</v>
      </c>
      <c r="I5" s="103" t="s">
        <v>1191</v>
      </c>
      <c r="J5" s="103" t="s">
        <v>1192</v>
      </c>
      <c r="K5" s="103" t="s">
        <v>1193</v>
      </c>
      <c r="L5" s="103" t="s">
        <v>1194</v>
      </c>
      <c r="M5" s="103" t="s">
        <v>1195</v>
      </c>
      <c r="N5" s="103" t="s">
        <v>1196</v>
      </c>
      <c r="O5" s="103" t="s">
        <v>1377</v>
      </c>
      <c r="P5" s="103" t="s">
        <v>1198</v>
      </c>
      <c r="Q5" s="103" t="s">
        <v>1199</v>
      </c>
      <c r="R5" s="103" t="s">
        <v>1200</v>
      </c>
      <c r="S5" s="103" t="s">
        <v>1201</v>
      </c>
      <c r="T5" s="119" t="s">
        <v>1202</v>
      </c>
      <c r="U5" s="119" t="s">
        <v>1203</v>
      </c>
      <c r="V5" s="129" t="s">
        <v>1204</v>
      </c>
      <c r="W5" s="119" t="s">
        <v>1205</v>
      </c>
      <c r="X5" s="103" t="s">
        <v>1207</v>
      </c>
      <c r="Y5" s="103" t="s">
        <v>1208</v>
      </c>
      <c r="Z5" s="103" t="s">
        <v>1206</v>
      </c>
      <c r="AA5" s="103" t="s">
        <v>1378</v>
      </c>
    </row>
    <row r="6" spans="1:27" ht="15.95" customHeight="1">
      <c r="A6" s="104" t="s">
        <v>1241</v>
      </c>
      <c r="B6" s="105">
        <f>SUM(C6:AA6)</f>
        <v>399141</v>
      </c>
      <c r="C6" s="105">
        <f>C7+C8</f>
        <v>39682</v>
      </c>
      <c r="D6" s="105">
        <f t="shared" ref="D6:AA6" si="0">D7+D8</f>
        <v>0</v>
      </c>
      <c r="E6" s="105">
        <f t="shared" si="0"/>
        <v>0</v>
      </c>
      <c r="F6" s="105">
        <f t="shared" si="0"/>
        <v>14400</v>
      </c>
      <c r="G6" s="105">
        <f t="shared" si="0"/>
        <v>107796</v>
      </c>
      <c r="H6" s="105">
        <f t="shared" si="0"/>
        <v>2772</v>
      </c>
      <c r="I6" s="105">
        <f t="shared" si="0"/>
        <v>8898</v>
      </c>
      <c r="J6" s="105">
        <f t="shared" si="0"/>
        <v>36206</v>
      </c>
      <c r="K6" s="105">
        <f t="shared" si="0"/>
        <v>25832</v>
      </c>
      <c r="L6" s="105">
        <f t="shared" si="0"/>
        <v>20153</v>
      </c>
      <c r="M6" s="105">
        <f t="shared" si="0"/>
        <v>26255</v>
      </c>
      <c r="N6" s="105">
        <f t="shared" si="0"/>
        <v>60606</v>
      </c>
      <c r="O6" s="105">
        <f t="shared" si="0"/>
        <v>4903</v>
      </c>
      <c r="P6" s="105">
        <f t="shared" si="0"/>
        <v>1732</v>
      </c>
      <c r="Q6" s="105">
        <f t="shared" si="0"/>
        <v>1860</v>
      </c>
      <c r="R6" s="105">
        <f t="shared" si="0"/>
        <v>140</v>
      </c>
      <c r="S6" s="105">
        <f t="shared" si="0"/>
        <v>0</v>
      </c>
      <c r="T6" s="105">
        <f t="shared" si="0"/>
        <v>10205</v>
      </c>
      <c r="U6" s="105">
        <f t="shared" si="0"/>
        <v>21292</v>
      </c>
      <c r="V6" s="105">
        <f t="shared" si="0"/>
        <v>2577</v>
      </c>
      <c r="W6" s="105">
        <f t="shared" si="0"/>
        <v>7147</v>
      </c>
      <c r="X6" s="105">
        <f t="shared" si="0"/>
        <v>4100</v>
      </c>
      <c r="Y6" s="105">
        <f t="shared" si="0"/>
        <v>0</v>
      </c>
      <c r="Z6" s="105">
        <f t="shared" si="0"/>
        <v>0</v>
      </c>
      <c r="AA6" s="105">
        <f t="shared" si="0"/>
        <v>2585</v>
      </c>
    </row>
    <row r="7" spans="1:27" ht="15.95" hidden="1" customHeight="1">
      <c r="A7" s="104" t="s">
        <v>1242</v>
      </c>
      <c r="B7" s="105">
        <f>SUM(C7:AA7)</f>
        <v>0</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row>
    <row r="8" spans="1:27" ht="15.95" hidden="1" customHeight="1">
      <c r="A8" s="107" t="s">
        <v>1243</v>
      </c>
      <c r="B8" s="105">
        <f>B9+B21+B23+B28+B36+B46+B56+B65+B72+B82+B94+B104+B115+B126</f>
        <v>399141</v>
      </c>
      <c r="C8" s="105">
        <f t="shared" ref="C8:AA8" si="1">C9+C21+C23+C28+C36+C46+C56+C65+C72+C82+C94+C104+C115+C126</f>
        <v>39682</v>
      </c>
      <c r="D8" s="105">
        <f t="shared" si="1"/>
        <v>0</v>
      </c>
      <c r="E8" s="105">
        <f t="shared" si="1"/>
        <v>0</v>
      </c>
      <c r="F8" s="105">
        <f t="shared" si="1"/>
        <v>14400</v>
      </c>
      <c r="G8" s="105">
        <f t="shared" si="1"/>
        <v>107796</v>
      </c>
      <c r="H8" s="105">
        <f t="shared" si="1"/>
        <v>2772</v>
      </c>
      <c r="I8" s="105">
        <f t="shared" si="1"/>
        <v>8898</v>
      </c>
      <c r="J8" s="105">
        <f t="shared" si="1"/>
        <v>36206</v>
      </c>
      <c r="K8" s="105">
        <f t="shared" si="1"/>
        <v>25832</v>
      </c>
      <c r="L8" s="105">
        <f t="shared" si="1"/>
        <v>20153</v>
      </c>
      <c r="M8" s="105">
        <f t="shared" si="1"/>
        <v>26255</v>
      </c>
      <c r="N8" s="105">
        <f t="shared" si="1"/>
        <v>60606</v>
      </c>
      <c r="O8" s="105">
        <f t="shared" si="1"/>
        <v>4903</v>
      </c>
      <c r="P8" s="105">
        <f t="shared" si="1"/>
        <v>1732</v>
      </c>
      <c r="Q8" s="105">
        <f t="shared" si="1"/>
        <v>1860</v>
      </c>
      <c r="R8" s="105">
        <f t="shared" si="1"/>
        <v>140</v>
      </c>
      <c r="S8" s="105">
        <f t="shared" si="1"/>
        <v>0</v>
      </c>
      <c r="T8" s="105">
        <f t="shared" si="1"/>
        <v>10205</v>
      </c>
      <c r="U8" s="105">
        <f t="shared" si="1"/>
        <v>21292</v>
      </c>
      <c r="V8" s="105">
        <f t="shared" si="1"/>
        <v>2577</v>
      </c>
      <c r="W8" s="105">
        <f t="shared" si="1"/>
        <v>7147</v>
      </c>
      <c r="X8" s="105">
        <f t="shared" si="1"/>
        <v>4100</v>
      </c>
      <c r="Y8" s="105">
        <f t="shared" si="1"/>
        <v>0</v>
      </c>
      <c r="Z8" s="105">
        <f t="shared" si="1"/>
        <v>0</v>
      </c>
      <c r="AA8" s="105">
        <f t="shared" si="1"/>
        <v>2585</v>
      </c>
    </row>
    <row r="9" spans="1:27" ht="15.95" hidden="1" customHeight="1">
      <c r="A9" s="104" t="s">
        <v>1244</v>
      </c>
      <c r="B9" s="105">
        <f>SUM(C9:AA9)</f>
        <v>0</v>
      </c>
      <c r="C9" s="108">
        <f>C10+C11+C20</f>
        <v>0</v>
      </c>
      <c r="D9" s="108">
        <f t="shared" ref="D9:AA9" si="2">D10+D11+D20</f>
        <v>0</v>
      </c>
      <c r="E9" s="108">
        <f t="shared" si="2"/>
        <v>0</v>
      </c>
      <c r="F9" s="108">
        <f t="shared" si="2"/>
        <v>0</v>
      </c>
      <c r="G9" s="108">
        <f t="shared" si="2"/>
        <v>0</v>
      </c>
      <c r="H9" s="108">
        <f t="shared" si="2"/>
        <v>0</v>
      </c>
      <c r="I9" s="108">
        <f t="shared" si="2"/>
        <v>0</v>
      </c>
      <c r="J9" s="108">
        <f t="shared" si="2"/>
        <v>0</v>
      </c>
      <c r="K9" s="108">
        <f t="shared" si="2"/>
        <v>0</v>
      </c>
      <c r="L9" s="108">
        <f t="shared" si="2"/>
        <v>0</v>
      </c>
      <c r="M9" s="108">
        <f t="shared" si="2"/>
        <v>0</v>
      </c>
      <c r="N9" s="108">
        <f t="shared" si="2"/>
        <v>0</v>
      </c>
      <c r="O9" s="108">
        <f t="shared" si="2"/>
        <v>0</v>
      </c>
      <c r="P9" s="108">
        <f t="shared" si="2"/>
        <v>0</v>
      </c>
      <c r="Q9" s="108">
        <f t="shared" si="2"/>
        <v>0</v>
      </c>
      <c r="R9" s="108">
        <f t="shared" si="2"/>
        <v>0</v>
      </c>
      <c r="S9" s="108">
        <f t="shared" si="2"/>
        <v>0</v>
      </c>
      <c r="T9" s="108">
        <f t="shared" si="2"/>
        <v>0</v>
      </c>
      <c r="U9" s="108">
        <f t="shared" si="2"/>
        <v>0</v>
      </c>
      <c r="V9" s="108">
        <f t="shared" si="2"/>
        <v>0</v>
      </c>
      <c r="W9" s="108">
        <f t="shared" si="2"/>
        <v>0</v>
      </c>
      <c r="X9" s="108">
        <f t="shared" si="2"/>
        <v>0</v>
      </c>
      <c r="Y9" s="108">
        <f t="shared" si="2"/>
        <v>0</v>
      </c>
      <c r="Z9" s="108">
        <f t="shared" si="2"/>
        <v>0</v>
      </c>
      <c r="AA9" s="108">
        <f t="shared" si="2"/>
        <v>0</v>
      </c>
    </row>
    <row r="10" spans="1:27" ht="15.95" hidden="1" customHeight="1">
      <c r="A10" s="104" t="s">
        <v>1245</v>
      </c>
      <c r="B10" s="105">
        <f t="shared" ref="B10:B41" si="3">SUM(C10:AA10)</f>
        <v>0</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row>
    <row r="11" spans="1:27" ht="15.95" hidden="1" customHeight="1">
      <c r="A11" s="104" t="s">
        <v>1246</v>
      </c>
      <c r="B11" s="105">
        <f t="shared" si="3"/>
        <v>0</v>
      </c>
      <c r="C11" s="108">
        <f>SUM(C12:C19)</f>
        <v>0</v>
      </c>
      <c r="D11" s="108">
        <f t="shared" ref="D11:AA11" si="4">SUM(D12:D19)</f>
        <v>0</v>
      </c>
      <c r="E11" s="108">
        <f t="shared" si="4"/>
        <v>0</v>
      </c>
      <c r="F11" s="108">
        <f t="shared" si="4"/>
        <v>0</v>
      </c>
      <c r="G11" s="108">
        <f t="shared" si="4"/>
        <v>0</v>
      </c>
      <c r="H11" s="108">
        <f t="shared" si="4"/>
        <v>0</v>
      </c>
      <c r="I11" s="108">
        <f t="shared" si="4"/>
        <v>0</v>
      </c>
      <c r="J11" s="108">
        <f t="shared" si="4"/>
        <v>0</v>
      </c>
      <c r="K11" s="108">
        <f t="shared" si="4"/>
        <v>0</v>
      </c>
      <c r="L11" s="108">
        <f t="shared" si="4"/>
        <v>0</v>
      </c>
      <c r="M11" s="108">
        <f t="shared" si="4"/>
        <v>0</v>
      </c>
      <c r="N11" s="108">
        <f t="shared" si="4"/>
        <v>0</v>
      </c>
      <c r="O11" s="108">
        <f t="shared" si="4"/>
        <v>0</v>
      </c>
      <c r="P11" s="108">
        <f t="shared" si="4"/>
        <v>0</v>
      </c>
      <c r="Q11" s="108">
        <f t="shared" si="4"/>
        <v>0</v>
      </c>
      <c r="R11" s="108">
        <f t="shared" si="4"/>
        <v>0</v>
      </c>
      <c r="S11" s="108">
        <f t="shared" si="4"/>
        <v>0</v>
      </c>
      <c r="T11" s="108">
        <f t="shared" si="4"/>
        <v>0</v>
      </c>
      <c r="U11" s="108">
        <f t="shared" si="4"/>
        <v>0</v>
      </c>
      <c r="V11" s="108">
        <f t="shared" si="4"/>
        <v>0</v>
      </c>
      <c r="W11" s="108">
        <f t="shared" si="4"/>
        <v>0</v>
      </c>
      <c r="X11" s="108">
        <f t="shared" si="4"/>
        <v>0</v>
      </c>
      <c r="Y11" s="108">
        <f t="shared" si="4"/>
        <v>0</v>
      </c>
      <c r="Z11" s="108">
        <f t="shared" si="4"/>
        <v>0</v>
      </c>
      <c r="AA11" s="108">
        <f t="shared" si="4"/>
        <v>0</v>
      </c>
    </row>
    <row r="12" spans="1:27" ht="15.95" hidden="1" customHeight="1">
      <c r="A12" s="110" t="s">
        <v>1247</v>
      </c>
      <c r="B12" s="105">
        <f t="shared" si="3"/>
        <v>0</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row>
    <row r="13" spans="1:27" ht="15.95" hidden="1" customHeight="1">
      <c r="A13" s="110" t="s">
        <v>1248</v>
      </c>
      <c r="B13" s="105">
        <f t="shared" si="3"/>
        <v>0</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row>
    <row r="14" spans="1:27" ht="15.95" hidden="1" customHeight="1">
      <c r="A14" s="110" t="s">
        <v>1249</v>
      </c>
      <c r="B14" s="105">
        <f t="shared" si="3"/>
        <v>0</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row>
    <row r="15" spans="1:27" ht="15.95" hidden="1" customHeight="1">
      <c r="A15" s="111" t="s">
        <v>1250</v>
      </c>
      <c r="B15" s="105">
        <f t="shared" si="3"/>
        <v>0</v>
      </c>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row>
    <row r="16" spans="1:27" ht="15.95" hidden="1" customHeight="1">
      <c r="A16" s="104" t="s">
        <v>1251</v>
      </c>
      <c r="B16" s="105">
        <f t="shared" si="3"/>
        <v>0</v>
      </c>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row>
    <row r="17" spans="1:27" ht="15.95" hidden="1" customHeight="1">
      <c r="A17" s="111" t="s">
        <v>1252</v>
      </c>
      <c r="B17" s="105">
        <f t="shared" si="3"/>
        <v>0</v>
      </c>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row>
    <row r="18" spans="1:27" ht="15.95" hidden="1" customHeight="1">
      <c r="A18" s="112" t="s">
        <v>1253</v>
      </c>
      <c r="B18" s="105">
        <f t="shared" si="3"/>
        <v>0</v>
      </c>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row>
    <row r="19" spans="1:27" ht="15.95" hidden="1" customHeight="1">
      <c r="A19" s="112" t="s">
        <v>1254</v>
      </c>
      <c r="B19" s="105">
        <f t="shared" si="3"/>
        <v>0</v>
      </c>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row>
    <row r="20" spans="1:27" ht="15.95" hidden="1" customHeight="1">
      <c r="A20" s="112" t="s">
        <v>1255</v>
      </c>
      <c r="B20" s="105">
        <f t="shared" si="3"/>
        <v>0</v>
      </c>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row>
    <row r="21" spans="1:27" ht="15.95" hidden="1" customHeight="1">
      <c r="A21" s="112" t="s">
        <v>1256</v>
      </c>
      <c r="B21" s="105">
        <f t="shared" si="3"/>
        <v>0</v>
      </c>
      <c r="C21" s="108">
        <f>C22</f>
        <v>0</v>
      </c>
      <c r="D21" s="108">
        <f t="shared" ref="D21:AA21" si="5">D22</f>
        <v>0</v>
      </c>
      <c r="E21" s="108">
        <f t="shared" si="5"/>
        <v>0</v>
      </c>
      <c r="F21" s="108">
        <f t="shared" si="5"/>
        <v>0</v>
      </c>
      <c r="G21" s="108">
        <f t="shared" si="5"/>
        <v>0</v>
      </c>
      <c r="H21" s="108">
        <f t="shared" si="5"/>
        <v>0</v>
      </c>
      <c r="I21" s="108">
        <f t="shared" si="5"/>
        <v>0</v>
      </c>
      <c r="J21" s="108">
        <f t="shared" si="5"/>
        <v>0</v>
      </c>
      <c r="K21" s="108">
        <f t="shared" si="5"/>
        <v>0</v>
      </c>
      <c r="L21" s="108">
        <f t="shared" si="5"/>
        <v>0</v>
      </c>
      <c r="M21" s="108">
        <f t="shared" si="5"/>
        <v>0</v>
      </c>
      <c r="N21" s="108">
        <f t="shared" si="5"/>
        <v>0</v>
      </c>
      <c r="O21" s="108">
        <f t="shared" si="5"/>
        <v>0</v>
      </c>
      <c r="P21" s="108">
        <f t="shared" si="5"/>
        <v>0</v>
      </c>
      <c r="Q21" s="108">
        <f t="shared" si="5"/>
        <v>0</v>
      </c>
      <c r="R21" s="108">
        <f t="shared" si="5"/>
        <v>0</v>
      </c>
      <c r="S21" s="108">
        <f t="shared" si="5"/>
        <v>0</v>
      </c>
      <c r="T21" s="108">
        <f t="shared" si="5"/>
        <v>0</v>
      </c>
      <c r="U21" s="108">
        <f t="shared" si="5"/>
        <v>0</v>
      </c>
      <c r="V21" s="108">
        <f t="shared" si="5"/>
        <v>0</v>
      </c>
      <c r="W21" s="108">
        <f t="shared" si="5"/>
        <v>0</v>
      </c>
      <c r="X21" s="108">
        <f t="shared" si="5"/>
        <v>0</v>
      </c>
      <c r="Y21" s="108">
        <f t="shared" si="5"/>
        <v>0</v>
      </c>
      <c r="Z21" s="108">
        <f t="shared" si="5"/>
        <v>0</v>
      </c>
      <c r="AA21" s="108">
        <f t="shared" si="5"/>
        <v>0</v>
      </c>
    </row>
    <row r="22" spans="1:27" ht="15.95" hidden="1" customHeight="1">
      <c r="A22" s="112" t="s">
        <v>1257</v>
      </c>
      <c r="B22" s="105">
        <f t="shared" si="3"/>
        <v>0</v>
      </c>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row>
    <row r="23" spans="1:27" ht="15.95" hidden="1" customHeight="1">
      <c r="A23" s="112" t="s">
        <v>1258</v>
      </c>
      <c r="B23" s="105">
        <f t="shared" si="3"/>
        <v>0</v>
      </c>
      <c r="C23" s="108">
        <f>C24+C25</f>
        <v>0</v>
      </c>
      <c r="D23" s="108">
        <f t="shared" ref="D23:AA23" si="6">D24+D25</f>
        <v>0</v>
      </c>
      <c r="E23" s="108">
        <f t="shared" si="6"/>
        <v>0</v>
      </c>
      <c r="F23" s="108">
        <f t="shared" si="6"/>
        <v>0</v>
      </c>
      <c r="G23" s="108">
        <f t="shared" si="6"/>
        <v>0</v>
      </c>
      <c r="H23" s="108">
        <f t="shared" si="6"/>
        <v>0</v>
      </c>
      <c r="I23" s="108">
        <f t="shared" si="6"/>
        <v>0</v>
      </c>
      <c r="J23" s="108">
        <f t="shared" si="6"/>
        <v>0</v>
      </c>
      <c r="K23" s="108">
        <f t="shared" si="6"/>
        <v>0</v>
      </c>
      <c r="L23" s="108">
        <f t="shared" si="6"/>
        <v>0</v>
      </c>
      <c r="M23" s="108">
        <f t="shared" si="6"/>
        <v>0</v>
      </c>
      <c r="N23" s="108">
        <f t="shared" si="6"/>
        <v>0</v>
      </c>
      <c r="O23" s="108">
        <f t="shared" si="6"/>
        <v>0</v>
      </c>
      <c r="P23" s="108">
        <f t="shared" si="6"/>
        <v>0</v>
      </c>
      <c r="Q23" s="108">
        <f t="shared" si="6"/>
        <v>0</v>
      </c>
      <c r="R23" s="108">
        <f t="shared" si="6"/>
        <v>0</v>
      </c>
      <c r="S23" s="108">
        <f t="shared" si="6"/>
        <v>0</v>
      </c>
      <c r="T23" s="108">
        <f t="shared" si="6"/>
        <v>0</v>
      </c>
      <c r="U23" s="108">
        <f t="shared" si="6"/>
        <v>0</v>
      </c>
      <c r="V23" s="108">
        <f t="shared" si="6"/>
        <v>0</v>
      </c>
      <c r="W23" s="108">
        <f t="shared" si="6"/>
        <v>0</v>
      </c>
      <c r="X23" s="108">
        <f t="shared" si="6"/>
        <v>0</v>
      </c>
      <c r="Y23" s="108">
        <f t="shared" si="6"/>
        <v>0</v>
      </c>
      <c r="Z23" s="108">
        <f t="shared" si="6"/>
        <v>0</v>
      </c>
      <c r="AA23" s="108">
        <f t="shared" si="6"/>
        <v>0</v>
      </c>
    </row>
    <row r="24" spans="1:27" ht="15.95" hidden="1" customHeight="1">
      <c r="A24" s="112" t="s">
        <v>1259</v>
      </c>
      <c r="B24" s="105">
        <f t="shared" si="3"/>
        <v>0</v>
      </c>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row>
    <row r="25" spans="1:27" ht="15.95" hidden="1" customHeight="1">
      <c r="A25" s="112" t="s">
        <v>1260</v>
      </c>
      <c r="B25" s="105">
        <f t="shared" si="3"/>
        <v>0</v>
      </c>
      <c r="C25" s="108">
        <f>C26+C27</f>
        <v>0</v>
      </c>
      <c r="D25" s="108">
        <f t="shared" ref="D25:AA25" si="7">D26+D27</f>
        <v>0</v>
      </c>
      <c r="E25" s="108">
        <f t="shared" si="7"/>
        <v>0</v>
      </c>
      <c r="F25" s="108">
        <f t="shared" si="7"/>
        <v>0</v>
      </c>
      <c r="G25" s="108">
        <f t="shared" si="7"/>
        <v>0</v>
      </c>
      <c r="H25" s="108">
        <f t="shared" si="7"/>
        <v>0</v>
      </c>
      <c r="I25" s="108">
        <f t="shared" si="7"/>
        <v>0</v>
      </c>
      <c r="J25" s="108">
        <f t="shared" si="7"/>
        <v>0</v>
      </c>
      <c r="K25" s="108">
        <f t="shared" si="7"/>
        <v>0</v>
      </c>
      <c r="L25" s="108">
        <f t="shared" si="7"/>
        <v>0</v>
      </c>
      <c r="M25" s="108">
        <f t="shared" si="7"/>
        <v>0</v>
      </c>
      <c r="N25" s="108">
        <f t="shared" si="7"/>
        <v>0</v>
      </c>
      <c r="O25" s="108">
        <f t="shared" si="7"/>
        <v>0</v>
      </c>
      <c r="P25" s="108">
        <f t="shared" si="7"/>
        <v>0</v>
      </c>
      <c r="Q25" s="108">
        <f t="shared" si="7"/>
        <v>0</v>
      </c>
      <c r="R25" s="108">
        <f t="shared" si="7"/>
        <v>0</v>
      </c>
      <c r="S25" s="108">
        <f t="shared" si="7"/>
        <v>0</v>
      </c>
      <c r="T25" s="108">
        <f t="shared" si="7"/>
        <v>0</v>
      </c>
      <c r="U25" s="108">
        <f t="shared" si="7"/>
        <v>0</v>
      </c>
      <c r="V25" s="108">
        <f t="shared" si="7"/>
        <v>0</v>
      </c>
      <c r="W25" s="108">
        <f t="shared" si="7"/>
        <v>0</v>
      </c>
      <c r="X25" s="108">
        <f t="shared" si="7"/>
        <v>0</v>
      </c>
      <c r="Y25" s="108">
        <f t="shared" si="7"/>
        <v>0</v>
      </c>
      <c r="Z25" s="108">
        <f t="shared" si="7"/>
        <v>0</v>
      </c>
      <c r="AA25" s="108">
        <f t="shared" si="7"/>
        <v>0</v>
      </c>
    </row>
    <row r="26" spans="1:27" ht="15.95" hidden="1" customHeight="1">
      <c r="A26" s="112" t="s">
        <v>1261</v>
      </c>
      <c r="B26" s="105">
        <f t="shared" si="3"/>
        <v>0</v>
      </c>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row>
    <row r="27" spans="1:27" ht="15.95" hidden="1" customHeight="1">
      <c r="A27" s="112" t="s">
        <v>1262</v>
      </c>
      <c r="B27" s="105">
        <f t="shared" si="3"/>
        <v>0</v>
      </c>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row>
    <row r="28" spans="1:27" ht="15.95" hidden="1" customHeight="1">
      <c r="A28" s="112" t="s">
        <v>1263</v>
      </c>
      <c r="B28" s="105">
        <f t="shared" si="3"/>
        <v>0</v>
      </c>
      <c r="C28" s="108">
        <f>C29+C30</f>
        <v>0</v>
      </c>
      <c r="D28" s="108">
        <f t="shared" ref="D28:AA28" si="8">D29+D30</f>
        <v>0</v>
      </c>
      <c r="E28" s="108">
        <f t="shared" si="8"/>
        <v>0</v>
      </c>
      <c r="F28" s="108">
        <f t="shared" si="8"/>
        <v>0</v>
      </c>
      <c r="G28" s="108">
        <f t="shared" si="8"/>
        <v>0</v>
      </c>
      <c r="H28" s="108">
        <f t="shared" si="8"/>
        <v>0</v>
      </c>
      <c r="I28" s="108">
        <f t="shared" si="8"/>
        <v>0</v>
      </c>
      <c r="J28" s="108">
        <f t="shared" si="8"/>
        <v>0</v>
      </c>
      <c r="K28" s="108">
        <f t="shared" si="8"/>
        <v>0</v>
      </c>
      <c r="L28" s="108">
        <f t="shared" si="8"/>
        <v>0</v>
      </c>
      <c r="M28" s="108">
        <f t="shared" si="8"/>
        <v>0</v>
      </c>
      <c r="N28" s="108">
        <f t="shared" si="8"/>
        <v>0</v>
      </c>
      <c r="O28" s="108">
        <f t="shared" si="8"/>
        <v>0</v>
      </c>
      <c r="P28" s="108">
        <f t="shared" si="8"/>
        <v>0</v>
      </c>
      <c r="Q28" s="108">
        <f t="shared" si="8"/>
        <v>0</v>
      </c>
      <c r="R28" s="108">
        <f t="shared" si="8"/>
        <v>0</v>
      </c>
      <c r="S28" s="108">
        <f t="shared" si="8"/>
        <v>0</v>
      </c>
      <c r="T28" s="108">
        <f t="shared" si="8"/>
        <v>0</v>
      </c>
      <c r="U28" s="108">
        <f t="shared" si="8"/>
        <v>0</v>
      </c>
      <c r="V28" s="108">
        <f t="shared" si="8"/>
        <v>0</v>
      </c>
      <c r="W28" s="108">
        <f t="shared" si="8"/>
        <v>0</v>
      </c>
      <c r="X28" s="108">
        <f t="shared" si="8"/>
        <v>0</v>
      </c>
      <c r="Y28" s="108">
        <f t="shared" si="8"/>
        <v>0</v>
      </c>
      <c r="Z28" s="108">
        <f t="shared" si="8"/>
        <v>0</v>
      </c>
      <c r="AA28" s="108">
        <f t="shared" si="8"/>
        <v>0</v>
      </c>
    </row>
    <row r="29" spans="1:27" hidden="1">
      <c r="A29" s="112" t="s">
        <v>1264</v>
      </c>
      <c r="B29" s="105">
        <f t="shared" si="3"/>
        <v>0</v>
      </c>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row>
    <row r="30" spans="1:27" hidden="1">
      <c r="A30" s="112" t="s">
        <v>1265</v>
      </c>
      <c r="B30" s="105">
        <f t="shared" si="3"/>
        <v>0</v>
      </c>
      <c r="C30" s="108">
        <f>SUM(C31:C35)</f>
        <v>0</v>
      </c>
      <c r="D30" s="108">
        <f t="shared" ref="D30:AA30" si="9">SUM(D31:D35)</f>
        <v>0</v>
      </c>
      <c r="E30" s="108">
        <f t="shared" si="9"/>
        <v>0</v>
      </c>
      <c r="F30" s="108">
        <f t="shared" si="9"/>
        <v>0</v>
      </c>
      <c r="G30" s="108">
        <f t="shared" si="9"/>
        <v>0</v>
      </c>
      <c r="H30" s="108">
        <f t="shared" si="9"/>
        <v>0</v>
      </c>
      <c r="I30" s="108">
        <f t="shared" si="9"/>
        <v>0</v>
      </c>
      <c r="J30" s="108">
        <f t="shared" si="9"/>
        <v>0</v>
      </c>
      <c r="K30" s="108">
        <f t="shared" si="9"/>
        <v>0</v>
      </c>
      <c r="L30" s="108">
        <f t="shared" si="9"/>
        <v>0</v>
      </c>
      <c r="M30" s="108">
        <f t="shared" si="9"/>
        <v>0</v>
      </c>
      <c r="N30" s="108">
        <f t="shared" si="9"/>
        <v>0</v>
      </c>
      <c r="O30" s="108">
        <f t="shared" si="9"/>
        <v>0</v>
      </c>
      <c r="P30" s="108">
        <f t="shared" si="9"/>
        <v>0</v>
      </c>
      <c r="Q30" s="108">
        <f t="shared" si="9"/>
        <v>0</v>
      </c>
      <c r="R30" s="108">
        <f t="shared" si="9"/>
        <v>0</v>
      </c>
      <c r="S30" s="108">
        <f t="shared" si="9"/>
        <v>0</v>
      </c>
      <c r="T30" s="108">
        <f t="shared" si="9"/>
        <v>0</v>
      </c>
      <c r="U30" s="108">
        <f t="shared" si="9"/>
        <v>0</v>
      </c>
      <c r="V30" s="108">
        <f t="shared" si="9"/>
        <v>0</v>
      </c>
      <c r="W30" s="108">
        <f t="shared" si="9"/>
        <v>0</v>
      </c>
      <c r="X30" s="108">
        <f t="shared" si="9"/>
        <v>0</v>
      </c>
      <c r="Y30" s="108">
        <f t="shared" si="9"/>
        <v>0</v>
      </c>
      <c r="Z30" s="108">
        <f t="shared" si="9"/>
        <v>0</v>
      </c>
      <c r="AA30" s="108">
        <f t="shared" si="9"/>
        <v>0</v>
      </c>
    </row>
    <row r="31" spans="1:27" hidden="1">
      <c r="A31" s="112" t="s">
        <v>1266</v>
      </c>
      <c r="B31" s="105">
        <f t="shared" si="3"/>
        <v>0</v>
      </c>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row>
    <row r="32" spans="1:27" hidden="1">
      <c r="A32" s="112" t="s">
        <v>1267</v>
      </c>
      <c r="B32" s="105">
        <f t="shared" si="3"/>
        <v>0</v>
      </c>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row>
    <row r="33" spans="1:27" hidden="1">
      <c r="A33" s="112" t="s">
        <v>1268</v>
      </c>
      <c r="B33" s="105">
        <f t="shared" si="3"/>
        <v>0</v>
      </c>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row>
    <row r="34" spans="1:27" hidden="1">
      <c r="A34" s="112" t="s">
        <v>1269</v>
      </c>
      <c r="B34" s="105">
        <f t="shared" si="3"/>
        <v>0</v>
      </c>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row>
    <row r="35" spans="1:27" hidden="1">
      <c r="A35" s="112" t="s">
        <v>1270</v>
      </c>
      <c r="B35" s="105">
        <f t="shared" si="3"/>
        <v>0</v>
      </c>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row>
    <row r="36" spans="1:27" hidden="1">
      <c r="A36" s="112" t="s">
        <v>1271</v>
      </c>
      <c r="B36" s="105">
        <f t="shared" si="3"/>
        <v>0</v>
      </c>
      <c r="C36" s="108">
        <f>C37+C38</f>
        <v>0</v>
      </c>
      <c r="D36" s="108">
        <f t="shared" ref="D36:AA36" si="10">D37+D38</f>
        <v>0</v>
      </c>
      <c r="E36" s="108">
        <f t="shared" si="10"/>
        <v>0</v>
      </c>
      <c r="F36" s="108">
        <f t="shared" si="10"/>
        <v>0</v>
      </c>
      <c r="G36" s="108">
        <f t="shared" si="10"/>
        <v>0</v>
      </c>
      <c r="H36" s="108">
        <f t="shared" si="10"/>
        <v>0</v>
      </c>
      <c r="I36" s="108">
        <f t="shared" si="10"/>
        <v>0</v>
      </c>
      <c r="J36" s="108">
        <f t="shared" si="10"/>
        <v>0</v>
      </c>
      <c r="K36" s="108">
        <f t="shared" si="10"/>
        <v>0</v>
      </c>
      <c r="L36" s="108">
        <f t="shared" si="10"/>
        <v>0</v>
      </c>
      <c r="M36" s="108">
        <f t="shared" si="10"/>
        <v>0</v>
      </c>
      <c r="N36" s="108">
        <f t="shared" si="10"/>
        <v>0</v>
      </c>
      <c r="O36" s="108">
        <f t="shared" si="10"/>
        <v>0</v>
      </c>
      <c r="P36" s="108">
        <f t="shared" si="10"/>
        <v>0</v>
      </c>
      <c r="Q36" s="108">
        <f t="shared" si="10"/>
        <v>0</v>
      </c>
      <c r="R36" s="108">
        <f t="shared" si="10"/>
        <v>0</v>
      </c>
      <c r="S36" s="108">
        <f t="shared" si="10"/>
        <v>0</v>
      </c>
      <c r="T36" s="108">
        <f t="shared" si="10"/>
        <v>0</v>
      </c>
      <c r="U36" s="108">
        <f t="shared" si="10"/>
        <v>0</v>
      </c>
      <c r="V36" s="108">
        <f t="shared" si="10"/>
        <v>0</v>
      </c>
      <c r="W36" s="108">
        <f t="shared" si="10"/>
        <v>0</v>
      </c>
      <c r="X36" s="108">
        <f t="shared" si="10"/>
        <v>0</v>
      </c>
      <c r="Y36" s="108">
        <f t="shared" si="10"/>
        <v>0</v>
      </c>
      <c r="Z36" s="108">
        <f t="shared" si="10"/>
        <v>0</v>
      </c>
      <c r="AA36" s="108">
        <f t="shared" si="10"/>
        <v>0</v>
      </c>
    </row>
    <row r="37" spans="1:27" hidden="1">
      <c r="A37" s="112" t="s">
        <v>1272</v>
      </c>
      <c r="B37" s="105">
        <f t="shared" si="3"/>
        <v>0</v>
      </c>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row>
    <row r="38" spans="1:27" hidden="1">
      <c r="A38" s="112" t="s">
        <v>1273</v>
      </c>
      <c r="B38" s="105">
        <f t="shared" si="3"/>
        <v>0</v>
      </c>
      <c r="C38" s="108">
        <f>SUM(C39:C45)</f>
        <v>0</v>
      </c>
      <c r="D38" s="108">
        <f t="shared" ref="D38:AA38" si="11">SUM(D39:D45)</f>
        <v>0</v>
      </c>
      <c r="E38" s="108">
        <f t="shared" si="11"/>
        <v>0</v>
      </c>
      <c r="F38" s="108">
        <f t="shared" si="11"/>
        <v>0</v>
      </c>
      <c r="G38" s="108">
        <f t="shared" si="11"/>
        <v>0</v>
      </c>
      <c r="H38" s="108">
        <f t="shared" si="11"/>
        <v>0</v>
      </c>
      <c r="I38" s="108">
        <f t="shared" si="11"/>
        <v>0</v>
      </c>
      <c r="J38" s="108">
        <f t="shared" si="11"/>
        <v>0</v>
      </c>
      <c r="K38" s="108">
        <f t="shared" si="11"/>
        <v>0</v>
      </c>
      <c r="L38" s="108">
        <f t="shared" si="11"/>
        <v>0</v>
      </c>
      <c r="M38" s="108">
        <f t="shared" si="11"/>
        <v>0</v>
      </c>
      <c r="N38" s="108">
        <f t="shared" si="11"/>
        <v>0</v>
      </c>
      <c r="O38" s="108">
        <f t="shared" si="11"/>
        <v>0</v>
      </c>
      <c r="P38" s="108">
        <f t="shared" si="11"/>
        <v>0</v>
      </c>
      <c r="Q38" s="108">
        <f t="shared" si="11"/>
        <v>0</v>
      </c>
      <c r="R38" s="108">
        <f t="shared" si="11"/>
        <v>0</v>
      </c>
      <c r="S38" s="108">
        <f t="shared" si="11"/>
        <v>0</v>
      </c>
      <c r="T38" s="108">
        <f t="shared" si="11"/>
        <v>0</v>
      </c>
      <c r="U38" s="108">
        <f t="shared" si="11"/>
        <v>0</v>
      </c>
      <c r="V38" s="108">
        <f t="shared" si="11"/>
        <v>0</v>
      </c>
      <c r="W38" s="108">
        <f t="shared" si="11"/>
        <v>0</v>
      </c>
      <c r="X38" s="108">
        <f t="shared" si="11"/>
        <v>0</v>
      </c>
      <c r="Y38" s="108">
        <f t="shared" si="11"/>
        <v>0</v>
      </c>
      <c r="Z38" s="108">
        <f t="shared" si="11"/>
        <v>0</v>
      </c>
      <c r="AA38" s="108">
        <f t="shared" si="11"/>
        <v>0</v>
      </c>
    </row>
    <row r="39" spans="1:27" hidden="1">
      <c r="A39" s="112" t="s">
        <v>1274</v>
      </c>
      <c r="B39" s="105">
        <f t="shared" si="3"/>
        <v>0</v>
      </c>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row>
    <row r="40" spans="1:27" hidden="1">
      <c r="A40" s="112" t="s">
        <v>1275</v>
      </c>
      <c r="B40" s="105">
        <f t="shared" si="3"/>
        <v>0</v>
      </c>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row>
    <row r="41" spans="1:27" hidden="1">
      <c r="A41" s="112" t="s">
        <v>1276</v>
      </c>
      <c r="B41" s="105">
        <f t="shared" si="3"/>
        <v>0</v>
      </c>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row>
    <row r="42" spans="1:27" hidden="1">
      <c r="A42" s="112" t="s">
        <v>1277</v>
      </c>
      <c r="B42" s="105">
        <f t="shared" ref="B42:B73" si="12">SUM(C42:AA42)</f>
        <v>0</v>
      </c>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row>
    <row r="43" spans="1:27" hidden="1">
      <c r="A43" s="112" t="s">
        <v>1278</v>
      </c>
      <c r="B43" s="105">
        <f t="shared" si="12"/>
        <v>0</v>
      </c>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row>
    <row r="44" spans="1:27" hidden="1">
      <c r="A44" s="112" t="s">
        <v>1279</v>
      </c>
      <c r="B44" s="105">
        <f t="shared" si="12"/>
        <v>0</v>
      </c>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row>
    <row r="45" spans="1:27" hidden="1">
      <c r="A45" s="112" t="s">
        <v>1280</v>
      </c>
      <c r="B45" s="105">
        <f t="shared" si="12"/>
        <v>0</v>
      </c>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row>
    <row r="46" spans="1:27" hidden="1">
      <c r="A46" s="112" t="s">
        <v>1281</v>
      </c>
      <c r="B46" s="105">
        <f t="shared" si="12"/>
        <v>0</v>
      </c>
      <c r="C46" s="108">
        <f>C47+C48</f>
        <v>0</v>
      </c>
      <c r="D46" s="108">
        <f t="shared" ref="D46:AA46" si="13">D47+D48</f>
        <v>0</v>
      </c>
      <c r="E46" s="108">
        <f t="shared" si="13"/>
        <v>0</v>
      </c>
      <c r="F46" s="108">
        <f t="shared" si="13"/>
        <v>0</v>
      </c>
      <c r="G46" s="108">
        <f t="shared" si="13"/>
        <v>0</v>
      </c>
      <c r="H46" s="108">
        <f t="shared" si="13"/>
        <v>0</v>
      </c>
      <c r="I46" s="108">
        <f t="shared" si="13"/>
        <v>0</v>
      </c>
      <c r="J46" s="108">
        <f t="shared" si="13"/>
        <v>0</v>
      </c>
      <c r="K46" s="108">
        <f t="shared" si="13"/>
        <v>0</v>
      </c>
      <c r="L46" s="108">
        <f t="shared" si="13"/>
        <v>0</v>
      </c>
      <c r="M46" s="108">
        <f t="shared" si="13"/>
        <v>0</v>
      </c>
      <c r="N46" s="108">
        <f t="shared" si="13"/>
        <v>0</v>
      </c>
      <c r="O46" s="108">
        <f t="shared" si="13"/>
        <v>0</v>
      </c>
      <c r="P46" s="108">
        <f t="shared" si="13"/>
        <v>0</v>
      </c>
      <c r="Q46" s="108">
        <f t="shared" si="13"/>
        <v>0</v>
      </c>
      <c r="R46" s="108">
        <f t="shared" si="13"/>
        <v>0</v>
      </c>
      <c r="S46" s="108">
        <f t="shared" si="13"/>
        <v>0</v>
      </c>
      <c r="T46" s="108">
        <f t="shared" si="13"/>
        <v>0</v>
      </c>
      <c r="U46" s="108">
        <f t="shared" si="13"/>
        <v>0</v>
      </c>
      <c r="V46" s="108">
        <f t="shared" si="13"/>
        <v>0</v>
      </c>
      <c r="W46" s="108">
        <f t="shared" si="13"/>
        <v>0</v>
      </c>
      <c r="X46" s="108">
        <f t="shared" si="13"/>
        <v>0</v>
      </c>
      <c r="Y46" s="108">
        <f t="shared" si="13"/>
        <v>0</v>
      </c>
      <c r="Z46" s="108">
        <f t="shared" si="13"/>
        <v>0</v>
      </c>
      <c r="AA46" s="108">
        <f t="shared" si="13"/>
        <v>0</v>
      </c>
    </row>
    <row r="47" spans="1:27" hidden="1">
      <c r="A47" s="112" t="s">
        <v>1282</v>
      </c>
      <c r="B47" s="105">
        <f t="shared" si="12"/>
        <v>0</v>
      </c>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row>
    <row r="48" spans="1:27" hidden="1">
      <c r="A48" s="112" t="s">
        <v>1283</v>
      </c>
      <c r="B48" s="105">
        <f t="shared" si="12"/>
        <v>0</v>
      </c>
      <c r="C48" s="108">
        <f>SUM(C49:C55)</f>
        <v>0</v>
      </c>
      <c r="D48" s="108">
        <f t="shared" ref="D48:AA48" si="14">SUM(D49:D55)</f>
        <v>0</v>
      </c>
      <c r="E48" s="108">
        <f t="shared" si="14"/>
        <v>0</v>
      </c>
      <c r="F48" s="108">
        <f t="shared" si="14"/>
        <v>0</v>
      </c>
      <c r="G48" s="108">
        <f t="shared" si="14"/>
        <v>0</v>
      </c>
      <c r="H48" s="108">
        <f t="shared" si="14"/>
        <v>0</v>
      </c>
      <c r="I48" s="108">
        <f t="shared" si="14"/>
        <v>0</v>
      </c>
      <c r="J48" s="108">
        <f t="shared" si="14"/>
        <v>0</v>
      </c>
      <c r="K48" s="108">
        <f t="shared" si="14"/>
        <v>0</v>
      </c>
      <c r="L48" s="108">
        <f t="shared" si="14"/>
        <v>0</v>
      </c>
      <c r="M48" s="108">
        <f t="shared" si="14"/>
        <v>0</v>
      </c>
      <c r="N48" s="108">
        <f t="shared" si="14"/>
        <v>0</v>
      </c>
      <c r="O48" s="108">
        <f t="shared" si="14"/>
        <v>0</v>
      </c>
      <c r="P48" s="108">
        <f t="shared" si="14"/>
        <v>0</v>
      </c>
      <c r="Q48" s="108">
        <f t="shared" si="14"/>
        <v>0</v>
      </c>
      <c r="R48" s="108">
        <f t="shared" si="14"/>
        <v>0</v>
      </c>
      <c r="S48" s="108">
        <f t="shared" si="14"/>
        <v>0</v>
      </c>
      <c r="T48" s="108">
        <f t="shared" si="14"/>
        <v>0</v>
      </c>
      <c r="U48" s="108">
        <f t="shared" si="14"/>
        <v>0</v>
      </c>
      <c r="V48" s="108">
        <f t="shared" si="14"/>
        <v>0</v>
      </c>
      <c r="W48" s="108">
        <f t="shared" si="14"/>
        <v>0</v>
      </c>
      <c r="X48" s="108">
        <f t="shared" si="14"/>
        <v>0</v>
      </c>
      <c r="Y48" s="108">
        <f t="shared" si="14"/>
        <v>0</v>
      </c>
      <c r="Z48" s="108">
        <f t="shared" si="14"/>
        <v>0</v>
      </c>
      <c r="AA48" s="108">
        <f t="shared" si="14"/>
        <v>0</v>
      </c>
    </row>
    <row r="49" spans="1:27" hidden="1">
      <c r="A49" s="112" t="s">
        <v>1284</v>
      </c>
      <c r="B49" s="105">
        <f t="shared" si="12"/>
        <v>0</v>
      </c>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row>
    <row r="50" spans="1:27" hidden="1">
      <c r="A50" s="112" t="s">
        <v>1285</v>
      </c>
      <c r="B50" s="105">
        <f t="shared" si="12"/>
        <v>0</v>
      </c>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row>
    <row r="51" spans="1:27" hidden="1">
      <c r="A51" s="112" t="s">
        <v>1286</v>
      </c>
      <c r="B51" s="105">
        <f t="shared" si="12"/>
        <v>0</v>
      </c>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row>
    <row r="52" spans="1:27" hidden="1">
      <c r="A52" s="112" t="s">
        <v>1287</v>
      </c>
      <c r="B52" s="105">
        <f t="shared" si="12"/>
        <v>0</v>
      </c>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row>
    <row r="53" spans="1:27" hidden="1">
      <c r="A53" s="112" t="s">
        <v>1288</v>
      </c>
      <c r="B53" s="105">
        <f t="shared" si="12"/>
        <v>0</v>
      </c>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row>
    <row r="54" spans="1:27" hidden="1">
      <c r="A54" s="112" t="s">
        <v>1289</v>
      </c>
      <c r="B54" s="105">
        <f t="shared" si="12"/>
        <v>0</v>
      </c>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row>
    <row r="55" spans="1:27" hidden="1">
      <c r="A55" s="112" t="s">
        <v>1290</v>
      </c>
      <c r="B55" s="105">
        <f t="shared" si="12"/>
        <v>0</v>
      </c>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row>
    <row r="56" spans="1:27" hidden="1">
      <c r="A56" s="112" t="s">
        <v>1291</v>
      </c>
      <c r="B56" s="105">
        <f t="shared" si="12"/>
        <v>399141</v>
      </c>
      <c r="C56" s="108">
        <f>C57+C58</f>
        <v>39682</v>
      </c>
      <c r="D56" s="108">
        <f t="shared" ref="D56:AA56" si="15">D57+D58</f>
        <v>0</v>
      </c>
      <c r="E56" s="108">
        <f t="shared" si="15"/>
        <v>0</v>
      </c>
      <c r="F56" s="108">
        <f t="shared" si="15"/>
        <v>14400</v>
      </c>
      <c r="G56" s="108">
        <f t="shared" si="15"/>
        <v>107796</v>
      </c>
      <c r="H56" s="108">
        <f t="shared" si="15"/>
        <v>2772</v>
      </c>
      <c r="I56" s="108">
        <f t="shared" si="15"/>
        <v>8898</v>
      </c>
      <c r="J56" s="108">
        <f t="shared" si="15"/>
        <v>36206</v>
      </c>
      <c r="K56" s="108">
        <f t="shared" si="15"/>
        <v>25832</v>
      </c>
      <c r="L56" s="108">
        <f t="shared" si="15"/>
        <v>20153</v>
      </c>
      <c r="M56" s="108">
        <f t="shared" si="15"/>
        <v>26255</v>
      </c>
      <c r="N56" s="108">
        <f t="shared" si="15"/>
        <v>60606</v>
      </c>
      <c r="O56" s="108">
        <f t="shared" si="15"/>
        <v>4903</v>
      </c>
      <c r="P56" s="108">
        <f t="shared" si="15"/>
        <v>1732</v>
      </c>
      <c r="Q56" s="108">
        <f t="shared" si="15"/>
        <v>1860</v>
      </c>
      <c r="R56" s="108">
        <f t="shared" si="15"/>
        <v>140</v>
      </c>
      <c r="S56" s="108">
        <f t="shared" si="15"/>
        <v>0</v>
      </c>
      <c r="T56" s="108">
        <f t="shared" si="15"/>
        <v>10205</v>
      </c>
      <c r="U56" s="108">
        <f t="shared" si="15"/>
        <v>21292</v>
      </c>
      <c r="V56" s="108">
        <f t="shared" si="15"/>
        <v>2577</v>
      </c>
      <c r="W56" s="108">
        <f t="shared" si="15"/>
        <v>7147</v>
      </c>
      <c r="X56" s="108">
        <f t="shared" si="15"/>
        <v>4100</v>
      </c>
      <c r="Y56" s="108">
        <f t="shared" si="15"/>
        <v>0</v>
      </c>
      <c r="Z56" s="108">
        <f t="shared" si="15"/>
        <v>0</v>
      </c>
      <c r="AA56" s="108">
        <f t="shared" si="15"/>
        <v>2585</v>
      </c>
    </row>
    <row r="57" spans="1:27" hidden="1">
      <c r="A57" s="112" t="s">
        <v>1292</v>
      </c>
      <c r="B57" s="105">
        <f t="shared" si="12"/>
        <v>0</v>
      </c>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row>
    <row r="58" spans="1:27" hidden="1">
      <c r="A58" s="112" t="s">
        <v>1293</v>
      </c>
      <c r="B58" s="105">
        <f t="shared" si="12"/>
        <v>399141</v>
      </c>
      <c r="C58" s="108">
        <f>SUM(C59:C64)</f>
        <v>39682</v>
      </c>
      <c r="D58" s="108">
        <f t="shared" ref="D58:AA58" si="16">SUM(D59:D64)</f>
        <v>0</v>
      </c>
      <c r="E58" s="108">
        <f t="shared" si="16"/>
        <v>0</v>
      </c>
      <c r="F58" s="108">
        <f t="shared" si="16"/>
        <v>14400</v>
      </c>
      <c r="G58" s="108">
        <f t="shared" si="16"/>
        <v>107796</v>
      </c>
      <c r="H58" s="108">
        <f t="shared" si="16"/>
        <v>2772</v>
      </c>
      <c r="I58" s="108">
        <f t="shared" si="16"/>
        <v>8898</v>
      </c>
      <c r="J58" s="108">
        <f t="shared" si="16"/>
        <v>36206</v>
      </c>
      <c r="K58" s="108">
        <f t="shared" si="16"/>
        <v>25832</v>
      </c>
      <c r="L58" s="108">
        <f t="shared" si="16"/>
        <v>20153</v>
      </c>
      <c r="M58" s="108">
        <f t="shared" si="16"/>
        <v>26255</v>
      </c>
      <c r="N58" s="108">
        <f t="shared" si="16"/>
        <v>60606</v>
      </c>
      <c r="O58" s="108">
        <f t="shared" si="16"/>
        <v>4903</v>
      </c>
      <c r="P58" s="108">
        <f t="shared" si="16"/>
        <v>1732</v>
      </c>
      <c r="Q58" s="108">
        <f t="shared" si="16"/>
        <v>1860</v>
      </c>
      <c r="R58" s="108">
        <f t="shared" si="16"/>
        <v>140</v>
      </c>
      <c r="S58" s="108">
        <f t="shared" si="16"/>
        <v>0</v>
      </c>
      <c r="T58" s="108">
        <f t="shared" si="16"/>
        <v>10205</v>
      </c>
      <c r="U58" s="108">
        <f t="shared" si="16"/>
        <v>21292</v>
      </c>
      <c r="V58" s="108">
        <f t="shared" si="16"/>
        <v>2577</v>
      </c>
      <c r="W58" s="108">
        <f t="shared" si="16"/>
        <v>7147</v>
      </c>
      <c r="X58" s="108">
        <f t="shared" si="16"/>
        <v>4100</v>
      </c>
      <c r="Y58" s="108">
        <f t="shared" si="16"/>
        <v>0</v>
      </c>
      <c r="Z58" s="108">
        <f t="shared" si="16"/>
        <v>0</v>
      </c>
      <c r="AA58" s="108">
        <f t="shared" si="16"/>
        <v>2585</v>
      </c>
    </row>
    <row r="59" spans="1:27" hidden="1">
      <c r="A59" s="112" t="s">
        <v>1294</v>
      </c>
      <c r="B59" s="105">
        <f t="shared" si="12"/>
        <v>0</v>
      </c>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row>
    <row r="60" spans="1:27" hidden="1">
      <c r="A60" s="112" t="s">
        <v>1295</v>
      </c>
      <c r="B60" s="105">
        <f t="shared" si="12"/>
        <v>0</v>
      </c>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row>
    <row r="61" spans="1:27">
      <c r="A61" s="112" t="s">
        <v>1296</v>
      </c>
      <c r="B61" s="105">
        <f t="shared" si="12"/>
        <v>399141</v>
      </c>
      <c r="C61" s="109">
        <v>39682</v>
      </c>
      <c r="D61" s="109"/>
      <c r="E61" s="109"/>
      <c r="F61" s="109">
        <v>14400</v>
      </c>
      <c r="G61" s="109">
        <v>107796</v>
      </c>
      <c r="H61" s="109">
        <v>2772</v>
      </c>
      <c r="I61" s="109">
        <v>8898</v>
      </c>
      <c r="J61" s="109">
        <v>36206</v>
      </c>
      <c r="K61" s="109">
        <v>25832</v>
      </c>
      <c r="L61" s="109">
        <v>20153</v>
      </c>
      <c r="M61" s="109">
        <v>26255</v>
      </c>
      <c r="N61" s="109">
        <v>60606</v>
      </c>
      <c r="O61" s="109">
        <v>4903</v>
      </c>
      <c r="P61" s="109">
        <v>1732</v>
      </c>
      <c r="Q61" s="109">
        <v>1860</v>
      </c>
      <c r="R61" s="109">
        <v>140</v>
      </c>
      <c r="S61" s="109"/>
      <c r="T61" s="109">
        <v>10205</v>
      </c>
      <c r="U61" s="109">
        <v>21292</v>
      </c>
      <c r="V61" s="109">
        <v>2577</v>
      </c>
      <c r="W61" s="109">
        <v>7147</v>
      </c>
      <c r="X61" s="109">
        <v>4100</v>
      </c>
      <c r="Y61" s="109"/>
      <c r="Z61" s="109"/>
      <c r="AA61" s="109">
        <v>2585</v>
      </c>
    </row>
    <row r="62" spans="1:27" hidden="1">
      <c r="A62" s="112" t="s">
        <v>1297</v>
      </c>
      <c r="B62" s="105">
        <f t="shared" si="12"/>
        <v>0</v>
      </c>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row>
    <row r="63" spans="1:27" hidden="1">
      <c r="A63" s="112" t="s">
        <v>1298</v>
      </c>
      <c r="B63" s="105">
        <f t="shared" si="12"/>
        <v>0</v>
      </c>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row>
    <row r="64" spans="1:27" hidden="1">
      <c r="A64" s="112" t="s">
        <v>1299</v>
      </c>
      <c r="B64" s="105">
        <f t="shared" si="12"/>
        <v>0</v>
      </c>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row>
    <row r="65" spans="1:27" hidden="1">
      <c r="A65" s="112" t="s">
        <v>1300</v>
      </c>
      <c r="B65" s="105">
        <f t="shared" si="12"/>
        <v>0</v>
      </c>
      <c r="C65" s="108">
        <f>C66+C67</f>
        <v>0</v>
      </c>
      <c r="D65" s="108">
        <f t="shared" ref="D65:AA65" si="17">D66+D67</f>
        <v>0</v>
      </c>
      <c r="E65" s="108">
        <f t="shared" si="17"/>
        <v>0</v>
      </c>
      <c r="F65" s="108">
        <f t="shared" si="17"/>
        <v>0</v>
      </c>
      <c r="G65" s="108">
        <f t="shared" si="17"/>
        <v>0</v>
      </c>
      <c r="H65" s="108">
        <f t="shared" si="17"/>
        <v>0</v>
      </c>
      <c r="I65" s="108">
        <f t="shared" si="17"/>
        <v>0</v>
      </c>
      <c r="J65" s="108">
        <f t="shared" si="17"/>
        <v>0</v>
      </c>
      <c r="K65" s="108">
        <f t="shared" si="17"/>
        <v>0</v>
      </c>
      <c r="L65" s="108">
        <f t="shared" si="17"/>
        <v>0</v>
      </c>
      <c r="M65" s="108">
        <f t="shared" si="17"/>
        <v>0</v>
      </c>
      <c r="N65" s="108">
        <f t="shared" si="17"/>
        <v>0</v>
      </c>
      <c r="O65" s="108">
        <f t="shared" si="17"/>
        <v>0</v>
      </c>
      <c r="P65" s="108">
        <f t="shared" si="17"/>
        <v>0</v>
      </c>
      <c r="Q65" s="108">
        <f t="shared" si="17"/>
        <v>0</v>
      </c>
      <c r="R65" s="108">
        <f t="shared" si="17"/>
        <v>0</v>
      </c>
      <c r="S65" s="108">
        <f t="shared" si="17"/>
        <v>0</v>
      </c>
      <c r="T65" s="108">
        <f t="shared" si="17"/>
        <v>0</v>
      </c>
      <c r="U65" s="108">
        <f t="shared" si="17"/>
        <v>0</v>
      </c>
      <c r="V65" s="108">
        <f t="shared" si="17"/>
        <v>0</v>
      </c>
      <c r="W65" s="108">
        <f t="shared" si="17"/>
        <v>0</v>
      </c>
      <c r="X65" s="108">
        <f t="shared" si="17"/>
        <v>0</v>
      </c>
      <c r="Y65" s="108">
        <f t="shared" si="17"/>
        <v>0</v>
      </c>
      <c r="Z65" s="108">
        <f t="shared" si="17"/>
        <v>0</v>
      </c>
      <c r="AA65" s="108">
        <f t="shared" si="17"/>
        <v>0</v>
      </c>
    </row>
    <row r="66" spans="1:27" hidden="1">
      <c r="A66" s="112" t="s">
        <v>1301</v>
      </c>
      <c r="B66" s="105">
        <f t="shared" si="12"/>
        <v>0</v>
      </c>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row>
    <row r="67" spans="1:27" hidden="1">
      <c r="A67" s="112" t="s">
        <v>1302</v>
      </c>
      <c r="B67" s="105">
        <f t="shared" si="12"/>
        <v>0</v>
      </c>
      <c r="C67" s="108">
        <f>SUM(C68:C71)</f>
        <v>0</v>
      </c>
      <c r="D67" s="108">
        <f t="shared" ref="D67:AA67" si="18">SUM(D68:D71)</f>
        <v>0</v>
      </c>
      <c r="E67" s="108">
        <f t="shared" si="18"/>
        <v>0</v>
      </c>
      <c r="F67" s="108">
        <f t="shared" si="18"/>
        <v>0</v>
      </c>
      <c r="G67" s="108">
        <f t="shared" si="18"/>
        <v>0</v>
      </c>
      <c r="H67" s="108">
        <f t="shared" si="18"/>
        <v>0</v>
      </c>
      <c r="I67" s="108">
        <f t="shared" si="18"/>
        <v>0</v>
      </c>
      <c r="J67" s="108">
        <f t="shared" si="18"/>
        <v>0</v>
      </c>
      <c r="K67" s="108">
        <f t="shared" si="18"/>
        <v>0</v>
      </c>
      <c r="L67" s="108">
        <f t="shared" si="18"/>
        <v>0</v>
      </c>
      <c r="M67" s="108">
        <f t="shared" si="18"/>
        <v>0</v>
      </c>
      <c r="N67" s="108">
        <f t="shared" si="18"/>
        <v>0</v>
      </c>
      <c r="O67" s="108">
        <f t="shared" si="18"/>
        <v>0</v>
      </c>
      <c r="P67" s="108">
        <f t="shared" si="18"/>
        <v>0</v>
      </c>
      <c r="Q67" s="108">
        <f t="shared" si="18"/>
        <v>0</v>
      </c>
      <c r="R67" s="108">
        <f t="shared" si="18"/>
        <v>0</v>
      </c>
      <c r="S67" s="108">
        <f t="shared" si="18"/>
        <v>0</v>
      </c>
      <c r="T67" s="108">
        <f t="shared" si="18"/>
        <v>0</v>
      </c>
      <c r="U67" s="108">
        <f t="shared" si="18"/>
        <v>0</v>
      </c>
      <c r="V67" s="108">
        <f t="shared" si="18"/>
        <v>0</v>
      </c>
      <c r="W67" s="108">
        <f t="shared" si="18"/>
        <v>0</v>
      </c>
      <c r="X67" s="108">
        <f t="shared" si="18"/>
        <v>0</v>
      </c>
      <c r="Y67" s="108">
        <f t="shared" si="18"/>
        <v>0</v>
      </c>
      <c r="Z67" s="108">
        <f t="shared" si="18"/>
        <v>0</v>
      </c>
      <c r="AA67" s="108">
        <f t="shared" si="18"/>
        <v>0</v>
      </c>
    </row>
    <row r="68" spans="1:27" hidden="1">
      <c r="A68" s="112" t="s">
        <v>1303</v>
      </c>
      <c r="B68" s="105">
        <f t="shared" si="12"/>
        <v>0</v>
      </c>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row>
    <row r="69" spans="1:27" hidden="1">
      <c r="A69" s="112" t="s">
        <v>1304</v>
      </c>
      <c r="B69" s="105">
        <f t="shared" si="12"/>
        <v>0</v>
      </c>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row>
    <row r="70" spans="1:27" hidden="1">
      <c r="A70" s="112" t="s">
        <v>1305</v>
      </c>
      <c r="B70" s="105">
        <f t="shared" si="12"/>
        <v>0</v>
      </c>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row>
    <row r="71" spans="1:27" hidden="1">
      <c r="A71" s="112" t="s">
        <v>1306</v>
      </c>
      <c r="B71" s="105">
        <f t="shared" si="12"/>
        <v>0</v>
      </c>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row>
    <row r="72" spans="1:27" hidden="1">
      <c r="A72" s="112" t="s">
        <v>1307</v>
      </c>
      <c r="B72" s="105">
        <f t="shared" si="12"/>
        <v>0</v>
      </c>
      <c r="C72" s="108">
        <f>C73+C74</f>
        <v>0</v>
      </c>
      <c r="D72" s="108">
        <f t="shared" ref="D72:AA72" si="19">D73+D74</f>
        <v>0</v>
      </c>
      <c r="E72" s="108">
        <f t="shared" si="19"/>
        <v>0</v>
      </c>
      <c r="F72" s="108">
        <f t="shared" si="19"/>
        <v>0</v>
      </c>
      <c r="G72" s="108">
        <f t="shared" si="19"/>
        <v>0</v>
      </c>
      <c r="H72" s="108">
        <f t="shared" si="19"/>
        <v>0</v>
      </c>
      <c r="I72" s="108">
        <f t="shared" si="19"/>
        <v>0</v>
      </c>
      <c r="J72" s="108">
        <f t="shared" si="19"/>
        <v>0</v>
      </c>
      <c r="K72" s="108">
        <f t="shared" si="19"/>
        <v>0</v>
      </c>
      <c r="L72" s="108">
        <f t="shared" si="19"/>
        <v>0</v>
      </c>
      <c r="M72" s="108">
        <f t="shared" si="19"/>
        <v>0</v>
      </c>
      <c r="N72" s="108">
        <f t="shared" si="19"/>
        <v>0</v>
      </c>
      <c r="O72" s="108">
        <f t="shared" si="19"/>
        <v>0</v>
      </c>
      <c r="P72" s="108">
        <f t="shared" si="19"/>
        <v>0</v>
      </c>
      <c r="Q72" s="108">
        <f t="shared" si="19"/>
        <v>0</v>
      </c>
      <c r="R72" s="108">
        <f t="shared" si="19"/>
        <v>0</v>
      </c>
      <c r="S72" s="108">
        <f t="shared" si="19"/>
        <v>0</v>
      </c>
      <c r="T72" s="108">
        <f t="shared" si="19"/>
        <v>0</v>
      </c>
      <c r="U72" s="108">
        <f t="shared" si="19"/>
        <v>0</v>
      </c>
      <c r="V72" s="108">
        <f t="shared" si="19"/>
        <v>0</v>
      </c>
      <c r="W72" s="108">
        <f t="shared" si="19"/>
        <v>0</v>
      </c>
      <c r="X72" s="108">
        <f t="shared" si="19"/>
        <v>0</v>
      </c>
      <c r="Y72" s="108">
        <f t="shared" si="19"/>
        <v>0</v>
      </c>
      <c r="Z72" s="108">
        <f t="shared" si="19"/>
        <v>0</v>
      </c>
      <c r="AA72" s="108">
        <f t="shared" si="19"/>
        <v>0</v>
      </c>
    </row>
    <row r="73" spans="1:27" hidden="1">
      <c r="A73" s="112" t="s">
        <v>1308</v>
      </c>
      <c r="B73" s="105">
        <f t="shared" si="12"/>
        <v>0</v>
      </c>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row>
    <row r="74" spans="1:27" hidden="1">
      <c r="A74" s="112" t="s">
        <v>1309</v>
      </c>
      <c r="B74" s="105">
        <f t="shared" ref="B74:B105" si="20">SUM(C74:AA74)</f>
        <v>0</v>
      </c>
      <c r="C74" s="108">
        <f>SUM(C75:C81)</f>
        <v>0</v>
      </c>
      <c r="D74" s="108">
        <f t="shared" ref="D74:AA74" si="21">SUM(D75:D81)</f>
        <v>0</v>
      </c>
      <c r="E74" s="108">
        <f t="shared" si="21"/>
        <v>0</v>
      </c>
      <c r="F74" s="108">
        <f t="shared" si="21"/>
        <v>0</v>
      </c>
      <c r="G74" s="108">
        <f t="shared" si="21"/>
        <v>0</v>
      </c>
      <c r="H74" s="108">
        <f t="shared" si="21"/>
        <v>0</v>
      </c>
      <c r="I74" s="108">
        <f t="shared" si="21"/>
        <v>0</v>
      </c>
      <c r="J74" s="108">
        <f t="shared" si="21"/>
        <v>0</v>
      </c>
      <c r="K74" s="108">
        <f t="shared" si="21"/>
        <v>0</v>
      </c>
      <c r="L74" s="108">
        <f t="shared" si="21"/>
        <v>0</v>
      </c>
      <c r="M74" s="108">
        <f t="shared" si="21"/>
        <v>0</v>
      </c>
      <c r="N74" s="108">
        <f t="shared" si="21"/>
        <v>0</v>
      </c>
      <c r="O74" s="108">
        <f t="shared" si="21"/>
        <v>0</v>
      </c>
      <c r="P74" s="108">
        <f t="shared" si="21"/>
        <v>0</v>
      </c>
      <c r="Q74" s="108">
        <f t="shared" si="21"/>
        <v>0</v>
      </c>
      <c r="R74" s="108">
        <f t="shared" si="21"/>
        <v>0</v>
      </c>
      <c r="S74" s="108">
        <f t="shared" si="21"/>
        <v>0</v>
      </c>
      <c r="T74" s="108">
        <f t="shared" si="21"/>
        <v>0</v>
      </c>
      <c r="U74" s="108">
        <f t="shared" si="21"/>
        <v>0</v>
      </c>
      <c r="V74" s="108">
        <f t="shared" si="21"/>
        <v>0</v>
      </c>
      <c r="W74" s="108">
        <f t="shared" si="21"/>
        <v>0</v>
      </c>
      <c r="X74" s="108">
        <f t="shared" si="21"/>
        <v>0</v>
      </c>
      <c r="Y74" s="108">
        <f t="shared" si="21"/>
        <v>0</v>
      </c>
      <c r="Z74" s="108">
        <f t="shared" si="21"/>
        <v>0</v>
      </c>
      <c r="AA74" s="108">
        <f t="shared" si="21"/>
        <v>0</v>
      </c>
    </row>
    <row r="75" spans="1:27" hidden="1">
      <c r="A75" s="112" t="s">
        <v>1310</v>
      </c>
      <c r="B75" s="105">
        <f t="shared" si="20"/>
        <v>0</v>
      </c>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row>
    <row r="76" spans="1:27" hidden="1">
      <c r="A76" s="112" t="s">
        <v>1311</v>
      </c>
      <c r="B76" s="105">
        <f t="shared" si="20"/>
        <v>0</v>
      </c>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row>
    <row r="77" spans="1:27" hidden="1">
      <c r="A77" s="112" t="s">
        <v>1312</v>
      </c>
      <c r="B77" s="105">
        <f t="shared" si="20"/>
        <v>0</v>
      </c>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09"/>
    </row>
    <row r="78" spans="1:27" hidden="1">
      <c r="A78" s="112" t="s">
        <v>1313</v>
      </c>
      <c r="B78" s="105">
        <f t="shared" si="20"/>
        <v>0</v>
      </c>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row>
    <row r="79" spans="1:27" hidden="1">
      <c r="A79" s="112" t="s">
        <v>1314</v>
      </c>
      <c r="B79" s="105">
        <f t="shared" si="20"/>
        <v>0</v>
      </c>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row>
    <row r="80" spans="1:27" hidden="1">
      <c r="A80" s="112" t="s">
        <v>1315</v>
      </c>
      <c r="B80" s="105">
        <f t="shared" si="20"/>
        <v>0</v>
      </c>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row>
    <row r="81" spans="1:27" hidden="1">
      <c r="A81" s="112" t="s">
        <v>1316</v>
      </c>
      <c r="B81" s="105">
        <f t="shared" si="20"/>
        <v>0</v>
      </c>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row>
    <row r="82" spans="1:27" hidden="1">
      <c r="A82" s="112" t="s">
        <v>1317</v>
      </c>
      <c r="B82" s="105">
        <f t="shared" si="20"/>
        <v>0</v>
      </c>
      <c r="C82" s="108">
        <f>C83+C84</f>
        <v>0</v>
      </c>
      <c r="D82" s="108">
        <f t="shared" ref="D82:AA82" si="22">D83+D84</f>
        <v>0</v>
      </c>
      <c r="E82" s="108">
        <f t="shared" si="22"/>
        <v>0</v>
      </c>
      <c r="F82" s="108">
        <f t="shared" si="22"/>
        <v>0</v>
      </c>
      <c r="G82" s="108">
        <f t="shared" si="22"/>
        <v>0</v>
      </c>
      <c r="H82" s="108">
        <f t="shared" si="22"/>
        <v>0</v>
      </c>
      <c r="I82" s="108">
        <f t="shared" si="22"/>
        <v>0</v>
      </c>
      <c r="J82" s="108">
        <f t="shared" si="22"/>
        <v>0</v>
      </c>
      <c r="K82" s="108">
        <f t="shared" si="22"/>
        <v>0</v>
      </c>
      <c r="L82" s="108">
        <f t="shared" si="22"/>
        <v>0</v>
      </c>
      <c r="M82" s="108">
        <f t="shared" si="22"/>
        <v>0</v>
      </c>
      <c r="N82" s="108">
        <f t="shared" si="22"/>
        <v>0</v>
      </c>
      <c r="O82" s="108">
        <f t="shared" si="22"/>
        <v>0</v>
      </c>
      <c r="P82" s="108">
        <f t="shared" si="22"/>
        <v>0</v>
      </c>
      <c r="Q82" s="108">
        <f t="shared" si="22"/>
        <v>0</v>
      </c>
      <c r="R82" s="108">
        <f t="shared" si="22"/>
        <v>0</v>
      </c>
      <c r="S82" s="108">
        <f t="shared" si="22"/>
        <v>0</v>
      </c>
      <c r="T82" s="108">
        <f t="shared" si="22"/>
        <v>0</v>
      </c>
      <c r="U82" s="108">
        <f t="shared" si="22"/>
        <v>0</v>
      </c>
      <c r="V82" s="108">
        <f t="shared" si="22"/>
        <v>0</v>
      </c>
      <c r="W82" s="108">
        <f t="shared" si="22"/>
        <v>0</v>
      </c>
      <c r="X82" s="108">
        <f t="shared" si="22"/>
        <v>0</v>
      </c>
      <c r="Y82" s="108">
        <f t="shared" si="22"/>
        <v>0</v>
      </c>
      <c r="Z82" s="108">
        <f t="shared" si="22"/>
        <v>0</v>
      </c>
      <c r="AA82" s="108">
        <f t="shared" si="22"/>
        <v>0</v>
      </c>
    </row>
    <row r="83" spans="1:27" hidden="1">
      <c r="A83" s="112" t="s">
        <v>1318</v>
      </c>
      <c r="B83" s="105">
        <f t="shared" si="20"/>
        <v>0</v>
      </c>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row>
    <row r="84" spans="1:27" hidden="1">
      <c r="A84" s="112" t="s">
        <v>1319</v>
      </c>
      <c r="B84" s="105">
        <f t="shared" si="20"/>
        <v>0</v>
      </c>
      <c r="C84" s="108">
        <f>SUM(C85:C93)</f>
        <v>0</v>
      </c>
      <c r="D84" s="108">
        <f t="shared" ref="D84:AA84" si="23">SUM(D85:D93)</f>
        <v>0</v>
      </c>
      <c r="E84" s="108">
        <f t="shared" si="23"/>
        <v>0</v>
      </c>
      <c r="F84" s="108">
        <f t="shared" si="23"/>
        <v>0</v>
      </c>
      <c r="G84" s="108">
        <f t="shared" si="23"/>
        <v>0</v>
      </c>
      <c r="H84" s="108">
        <f t="shared" si="23"/>
        <v>0</v>
      </c>
      <c r="I84" s="108">
        <f t="shared" si="23"/>
        <v>0</v>
      </c>
      <c r="J84" s="108">
        <f t="shared" si="23"/>
        <v>0</v>
      </c>
      <c r="K84" s="108">
        <f t="shared" si="23"/>
        <v>0</v>
      </c>
      <c r="L84" s="108">
        <f t="shared" si="23"/>
        <v>0</v>
      </c>
      <c r="M84" s="108">
        <f t="shared" si="23"/>
        <v>0</v>
      </c>
      <c r="N84" s="108">
        <f t="shared" si="23"/>
        <v>0</v>
      </c>
      <c r="O84" s="108">
        <f t="shared" si="23"/>
        <v>0</v>
      </c>
      <c r="P84" s="108">
        <f t="shared" si="23"/>
        <v>0</v>
      </c>
      <c r="Q84" s="108">
        <f t="shared" si="23"/>
        <v>0</v>
      </c>
      <c r="R84" s="108">
        <f t="shared" si="23"/>
        <v>0</v>
      </c>
      <c r="S84" s="108">
        <f t="shared" si="23"/>
        <v>0</v>
      </c>
      <c r="T84" s="108">
        <f t="shared" si="23"/>
        <v>0</v>
      </c>
      <c r="U84" s="108">
        <f t="shared" si="23"/>
        <v>0</v>
      </c>
      <c r="V84" s="108">
        <f t="shared" si="23"/>
        <v>0</v>
      </c>
      <c r="W84" s="108">
        <f t="shared" si="23"/>
        <v>0</v>
      </c>
      <c r="X84" s="108">
        <f t="shared" si="23"/>
        <v>0</v>
      </c>
      <c r="Y84" s="108">
        <f t="shared" si="23"/>
        <v>0</v>
      </c>
      <c r="Z84" s="108">
        <f t="shared" si="23"/>
        <v>0</v>
      </c>
      <c r="AA84" s="108">
        <f t="shared" si="23"/>
        <v>0</v>
      </c>
    </row>
    <row r="85" spans="1:27" hidden="1">
      <c r="A85" s="112" t="s">
        <v>1320</v>
      </c>
      <c r="B85" s="105">
        <f t="shared" si="20"/>
        <v>0</v>
      </c>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row>
    <row r="86" spans="1:27" hidden="1">
      <c r="A86" s="112" t="s">
        <v>1321</v>
      </c>
      <c r="B86" s="105">
        <f t="shared" si="20"/>
        <v>0</v>
      </c>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109"/>
    </row>
    <row r="87" spans="1:27" hidden="1">
      <c r="A87" s="112" t="s">
        <v>1322</v>
      </c>
      <c r="B87" s="105">
        <f t="shared" si="20"/>
        <v>0</v>
      </c>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row>
    <row r="88" spans="1:27" hidden="1">
      <c r="A88" s="112" t="s">
        <v>1323</v>
      </c>
      <c r="B88" s="105">
        <f t="shared" si="20"/>
        <v>0</v>
      </c>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row>
    <row r="89" spans="1:27" hidden="1">
      <c r="A89" s="112" t="s">
        <v>1324</v>
      </c>
      <c r="B89" s="105">
        <f t="shared" si="20"/>
        <v>0</v>
      </c>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c r="AA89" s="109"/>
    </row>
    <row r="90" spans="1:27" hidden="1">
      <c r="A90" s="112" t="s">
        <v>1325</v>
      </c>
      <c r="B90" s="105">
        <f t="shared" si="20"/>
        <v>0</v>
      </c>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row>
    <row r="91" spans="1:27" hidden="1">
      <c r="A91" s="112" t="s">
        <v>1326</v>
      </c>
      <c r="B91" s="105">
        <f t="shared" si="20"/>
        <v>0</v>
      </c>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row>
    <row r="92" spans="1:27" hidden="1">
      <c r="A92" s="112" t="s">
        <v>1327</v>
      </c>
      <c r="B92" s="105">
        <f t="shared" si="20"/>
        <v>0</v>
      </c>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row>
    <row r="93" spans="1:27" hidden="1">
      <c r="A93" s="112" t="s">
        <v>1328</v>
      </c>
      <c r="B93" s="105">
        <f t="shared" si="20"/>
        <v>0</v>
      </c>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c r="AA93" s="109"/>
    </row>
    <row r="94" spans="1:27" hidden="1">
      <c r="A94" s="112" t="s">
        <v>1329</v>
      </c>
      <c r="B94" s="105">
        <f t="shared" si="20"/>
        <v>0</v>
      </c>
      <c r="C94" s="108">
        <f>C95+C96</f>
        <v>0</v>
      </c>
      <c r="D94" s="108">
        <f t="shared" ref="D94:AA94" si="24">D95+D96</f>
        <v>0</v>
      </c>
      <c r="E94" s="108">
        <f t="shared" si="24"/>
        <v>0</v>
      </c>
      <c r="F94" s="108">
        <f t="shared" si="24"/>
        <v>0</v>
      </c>
      <c r="G94" s="108">
        <f t="shared" si="24"/>
        <v>0</v>
      </c>
      <c r="H94" s="108">
        <f t="shared" si="24"/>
        <v>0</v>
      </c>
      <c r="I94" s="108">
        <f t="shared" si="24"/>
        <v>0</v>
      </c>
      <c r="J94" s="108">
        <f t="shared" si="24"/>
        <v>0</v>
      </c>
      <c r="K94" s="108">
        <f t="shared" si="24"/>
        <v>0</v>
      </c>
      <c r="L94" s="108">
        <f t="shared" si="24"/>
        <v>0</v>
      </c>
      <c r="M94" s="108">
        <f t="shared" si="24"/>
        <v>0</v>
      </c>
      <c r="N94" s="108">
        <f t="shared" si="24"/>
        <v>0</v>
      </c>
      <c r="O94" s="108">
        <f t="shared" si="24"/>
        <v>0</v>
      </c>
      <c r="P94" s="108">
        <f t="shared" si="24"/>
        <v>0</v>
      </c>
      <c r="Q94" s="108">
        <f t="shared" si="24"/>
        <v>0</v>
      </c>
      <c r="R94" s="108">
        <f t="shared" si="24"/>
        <v>0</v>
      </c>
      <c r="S94" s="108">
        <f t="shared" si="24"/>
        <v>0</v>
      </c>
      <c r="T94" s="108">
        <f t="shared" si="24"/>
        <v>0</v>
      </c>
      <c r="U94" s="108">
        <f t="shared" si="24"/>
        <v>0</v>
      </c>
      <c r="V94" s="108">
        <f t="shared" si="24"/>
        <v>0</v>
      </c>
      <c r="W94" s="108">
        <f t="shared" si="24"/>
        <v>0</v>
      </c>
      <c r="X94" s="108">
        <f t="shared" si="24"/>
        <v>0</v>
      </c>
      <c r="Y94" s="108">
        <f t="shared" si="24"/>
        <v>0</v>
      </c>
      <c r="Z94" s="108">
        <f t="shared" si="24"/>
        <v>0</v>
      </c>
      <c r="AA94" s="108">
        <f t="shared" si="24"/>
        <v>0</v>
      </c>
    </row>
    <row r="95" spans="1:27" hidden="1">
      <c r="A95" s="112" t="s">
        <v>1330</v>
      </c>
      <c r="B95" s="105">
        <f t="shared" si="20"/>
        <v>0</v>
      </c>
      <c r="C95" s="109"/>
      <c r="D95" s="109"/>
      <c r="E95" s="109"/>
      <c r="F95" s="109"/>
      <c r="G95" s="109"/>
      <c r="H95" s="109"/>
      <c r="I95" s="109"/>
      <c r="J95" s="109"/>
      <c r="K95" s="109"/>
      <c r="L95" s="109"/>
      <c r="M95" s="109"/>
      <c r="N95" s="109"/>
      <c r="O95" s="109"/>
      <c r="P95" s="109"/>
      <c r="Q95" s="109"/>
      <c r="R95" s="109"/>
      <c r="S95" s="109"/>
      <c r="T95" s="109"/>
      <c r="U95" s="109"/>
      <c r="V95" s="109"/>
      <c r="W95" s="109"/>
      <c r="X95" s="109"/>
      <c r="Y95" s="109"/>
      <c r="Z95" s="109"/>
      <c r="AA95" s="109"/>
    </row>
    <row r="96" spans="1:27" hidden="1">
      <c r="A96" s="112" t="s">
        <v>1331</v>
      </c>
      <c r="B96" s="105">
        <f t="shared" si="20"/>
        <v>0</v>
      </c>
      <c r="C96" s="108">
        <f>SUM(C97:C103)</f>
        <v>0</v>
      </c>
      <c r="D96" s="108">
        <f t="shared" ref="D96:AA96" si="25">SUM(D97:D103)</f>
        <v>0</v>
      </c>
      <c r="E96" s="108">
        <f t="shared" si="25"/>
        <v>0</v>
      </c>
      <c r="F96" s="108">
        <f t="shared" si="25"/>
        <v>0</v>
      </c>
      <c r="G96" s="108">
        <f t="shared" si="25"/>
        <v>0</v>
      </c>
      <c r="H96" s="108">
        <f t="shared" si="25"/>
        <v>0</v>
      </c>
      <c r="I96" s="108">
        <f t="shared" si="25"/>
        <v>0</v>
      </c>
      <c r="J96" s="108">
        <f t="shared" si="25"/>
        <v>0</v>
      </c>
      <c r="K96" s="108">
        <f t="shared" si="25"/>
        <v>0</v>
      </c>
      <c r="L96" s="108">
        <f t="shared" si="25"/>
        <v>0</v>
      </c>
      <c r="M96" s="108">
        <f t="shared" si="25"/>
        <v>0</v>
      </c>
      <c r="N96" s="108">
        <f t="shared" si="25"/>
        <v>0</v>
      </c>
      <c r="O96" s="108">
        <f t="shared" si="25"/>
        <v>0</v>
      </c>
      <c r="P96" s="108">
        <f t="shared" si="25"/>
        <v>0</v>
      </c>
      <c r="Q96" s="108">
        <f t="shared" si="25"/>
        <v>0</v>
      </c>
      <c r="R96" s="108">
        <f t="shared" si="25"/>
        <v>0</v>
      </c>
      <c r="S96" s="108">
        <f t="shared" si="25"/>
        <v>0</v>
      </c>
      <c r="T96" s="108">
        <f t="shared" si="25"/>
        <v>0</v>
      </c>
      <c r="U96" s="108">
        <f t="shared" si="25"/>
        <v>0</v>
      </c>
      <c r="V96" s="108">
        <f t="shared" si="25"/>
        <v>0</v>
      </c>
      <c r="W96" s="108">
        <f t="shared" si="25"/>
        <v>0</v>
      </c>
      <c r="X96" s="108">
        <f t="shared" si="25"/>
        <v>0</v>
      </c>
      <c r="Y96" s="108">
        <f t="shared" si="25"/>
        <v>0</v>
      </c>
      <c r="Z96" s="108">
        <f t="shared" si="25"/>
        <v>0</v>
      </c>
      <c r="AA96" s="108">
        <f t="shared" si="25"/>
        <v>0</v>
      </c>
    </row>
    <row r="97" spans="1:27" hidden="1">
      <c r="A97" s="112" t="s">
        <v>1332</v>
      </c>
      <c r="B97" s="105">
        <f t="shared" si="20"/>
        <v>0</v>
      </c>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c r="AA97" s="109"/>
    </row>
    <row r="98" spans="1:27" hidden="1">
      <c r="A98" s="112" t="s">
        <v>1333</v>
      </c>
      <c r="B98" s="105">
        <f t="shared" si="20"/>
        <v>0</v>
      </c>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row>
    <row r="99" spans="1:27" hidden="1">
      <c r="A99" s="112" t="s">
        <v>1334</v>
      </c>
      <c r="B99" s="105">
        <f t="shared" si="20"/>
        <v>0</v>
      </c>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row>
    <row r="100" spans="1:27" hidden="1">
      <c r="A100" s="112" t="s">
        <v>1335</v>
      </c>
      <c r="B100" s="105">
        <f t="shared" si="20"/>
        <v>0</v>
      </c>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row>
    <row r="101" spans="1:27" hidden="1">
      <c r="A101" s="112" t="s">
        <v>1336</v>
      </c>
      <c r="B101" s="105">
        <f t="shared" si="20"/>
        <v>0</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row>
    <row r="102" spans="1:27" hidden="1">
      <c r="A102" s="112" t="s">
        <v>1337</v>
      </c>
      <c r="B102" s="105">
        <f t="shared" si="20"/>
        <v>0</v>
      </c>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row>
    <row r="103" spans="1:27" hidden="1">
      <c r="A103" s="112" t="s">
        <v>1338</v>
      </c>
      <c r="B103" s="105">
        <f t="shared" si="20"/>
        <v>0</v>
      </c>
      <c r="C103" s="109"/>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row>
    <row r="104" spans="1:27" hidden="1">
      <c r="A104" s="112" t="s">
        <v>1339</v>
      </c>
      <c r="B104" s="105">
        <f t="shared" si="20"/>
        <v>0</v>
      </c>
      <c r="C104" s="108">
        <f>C105+C106</f>
        <v>0</v>
      </c>
      <c r="D104" s="108">
        <f t="shared" ref="D104:AA104" si="26">D105+D106</f>
        <v>0</v>
      </c>
      <c r="E104" s="108">
        <f t="shared" si="26"/>
        <v>0</v>
      </c>
      <c r="F104" s="108">
        <f t="shared" si="26"/>
        <v>0</v>
      </c>
      <c r="G104" s="108">
        <f t="shared" si="26"/>
        <v>0</v>
      </c>
      <c r="H104" s="108">
        <f t="shared" si="26"/>
        <v>0</v>
      </c>
      <c r="I104" s="108">
        <f t="shared" si="26"/>
        <v>0</v>
      </c>
      <c r="J104" s="108">
        <f t="shared" si="26"/>
        <v>0</v>
      </c>
      <c r="K104" s="108">
        <f t="shared" si="26"/>
        <v>0</v>
      </c>
      <c r="L104" s="108">
        <f t="shared" si="26"/>
        <v>0</v>
      </c>
      <c r="M104" s="108">
        <f t="shared" si="26"/>
        <v>0</v>
      </c>
      <c r="N104" s="108">
        <f t="shared" si="26"/>
        <v>0</v>
      </c>
      <c r="O104" s="108">
        <f t="shared" si="26"/>
        <v>0</v>
      </c>
      <c r="P104" s="108">
        <f t="shared" si="26"/>
        <v>0</v>
      </c>
      <c r="Q104" s="108">
        <f t="shared" si="26"/>
        <v>0</v>
      </c>
      <c r="R104" s="108">
        <f t="shared" si="26"/>
        <v>0</v>
      </c>
      <c r="S104" s="108">
        <f t="shared" si="26"/>
        <v>0</v>
      </c>
      <c r="T104" s="108">
        <f t="shared" si="26"/>
        <v>0</v>
      </c>
      <c r="U104" s="108">
        <f t="shared" si="26"/>
        <v>0</v>
      </c>
      <c r="V104" s="108">
        <f t="shared" si="26"/>
        <v>0</v>
      </c>
      <c r="W104" s="108">
        <f t="shared" si="26"/>
        <v>0</v>
      </c>
      <c r="X104" s="108">
        <f t="shared" si="26"/>
        <v>0</v>
      </c>
      <c r="Y104" s="108">
        <f t="shared" si="26"/>
        <v>0</v>
      </c>
      <c r="Z104" s="108">
        <f t="shared" si="26"/>
        <v>0</v>
      </c>
      <c r="AA104" s="108">
        <f t="shared" si="26"/>
        <v>0</v>
      </c>
    </row>
    <row r="105" spans="1:27" hidden="1">
      <c r="A105" s="112" t="s">
        <v>1340</v>
      </c>
      <c r="B105" s="105">
        <f t="shared" si="20"/>
        <v>0</v>
      </c>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row>
    <row r="106" spans="1:27" hidden="1">
      <c r="A106" s="112" t="s">
        <v>1341</v>
      </c>
      <c r="B106" s="105">
        <f t="shared" ref="B106:B136" si="27">SUM(C106:AA106)</f>
        <v>0</v>
      </c>
      <c r="C106" s="108">
        <f>SUM(C107:C114)</f>
        <v>0</v>
      </c>
      <c r="D106" s="108">
        <f t="shared" ref="D106:AA106" si="28">SUM(D107:D114)</f>
        <v>0</v>
      </c>
      <c r="E106" s="108">
        <f t="shared" si="28"/>
        <v>0</v>
      </c>
      <c r="F106" s="108">
        <f t="shared" si="28"/>
        <v>0</v>
      </c>
      <c r="G106" s="108">
        <f t="shared" si="28"/>
        <v>0</v>
      </c>
      <c r="H106" s="108">
        <f t="shared" si="28"/>
        <v>0</v>
      </c>
      <c r="I106" s="108">
        <f t="shared" si="28"/>
        <v>0</v>
      </c>
      <c r="J106" s="108">
        <f t="shared" si="28"/>
        <v>0</v>
      </c>
      <c r="K106" s="108">
        <f t="shared" si="28"/>
        <v>0</v>
      </c>
      <c r="L106" s="108">
        <f t="shared" si="28"/>
        <v>0</v>
      </c>
      <c r="M106" s="108">
        <f t="shared" si="28"/>
        <v>0</v>
      </c>
      <c r="N106" s="108">
        <f t="shared" si="28"/>
        <v>0</v>
      </c>
      <c r="O106" s="108">
        <f t="shared" si="28"/>
        <v>0</v>
      </c>
      <c r="P106" s="108">
        <f t="shared" si="28"/>
        <v>0</v>
      </c>
      <c r="Q106" s="108">
        <f t="shared" si="28"/>
        <v>0</v>
      </c>
      <c r="R106" s="108">
        <f t="shared" si="28"/>
        <v>0</v>
      </c>
      <c r="S106" s="108">
        <f t="shared" si="28"/>
        <v>0</v>
      </c>
      <c r="T106" s="108">
        <f t="shared" si="28"/>
        <v>0</v>
      </c>
      <c r="U106" s="108">
        <f t="shared" si="28"/>
        <v>0</v>
      </c>
      <c r="V106" s="108">
        <f t="shared" si="28"/>
        <v>0</v>
      </c>
      <c r="W106" s="108">
        <f t="shared" si="28"/>
        <v>0</v>
      </c>
      <c r="X106" s="108">
        <f t="shared" si="28"/>
        <v>0</v>
      </c>
      <c r="Y106" s="108">
        <f t="shared" si="28"/>
        <v>0</v>
      </c>
      <c r="Z106" s="108">
        <f t="shared" si="28"/>
        <v>0</v>
      </c>
      <c r="AA106" s="108">
        <f t="shared" si="28"/>
        <v>0</v>
      </c>
    </row>
    <row r="107" spans="1:27" hidden="1">
      <c r="A107" s="112" t="s">
        <v>1342</v>
      </c>
      <c r="B107" s="105">
        <f t="shared" si="27"/>
        <v>0</v>
      </c>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row>
    <row r="108" spans="1:27" hidden="1">
      <c r="A108" s="112" t="s">
        <v>1343</v>
      </c>
      <c r="B108" s="105">
        <f t="shared" si="27"/>
        <v>0</v>
      </c>
      <c r="C108" s="109"/>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c r="AA108" s="109"/>
    </row>
    <row r="109" spans="1:27" hidden="1">
      <c r="A109" s="112" t="s">
        <v>1344</v>
      </c>
      <c r="B109" s="105">
        <f t="shared" si="27"/>
        <v>0</v>
      </c>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c r="AA109" s="109"/>
    </row>
    <row r="110" spans="1:27" hidden="1">
      <c r="A110" s="112" t="s">
        <v>1345</v>
      </c>
      <c r="B110" s="105">
        <f t="shared" si="27"/>
        <v>0</v>
      </c>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row>
    <row r="111" spans="1:27" hidden="1">
      <c r="A111" s="112" t="s">
        <v>1346</v>
      </c>
      <c r="B111" s="105">
        <f t="shared" si="27"/>
        <v>0</v>
      </c>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row>
    <row r="112" spans="1:27" hidden="1">
      <c r="A112" s="112" t="s">
        <v>1347</v>
      </c>
      <c r="B112" s="105">
        <f t="shared" si="27"/>
        <v>0</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row>
    <row r="113" spans="1:27" hidden="1">
      <c r="A113" s="112" t="s">
        <v>1348</v>
      </c>
      <c r="B113" s="105">
        <f t="shared" si="27"/>
        <v>0</v>
      </c>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row>
    <row r="114" spans="1:27" hidden="1">
      <c r="A114" s="112" t="s">
        <v>1349</v>
      </c>
      <c r="B114" s="105">
        <f t="shared" si="27"/>
        <v>0</v>
      </c>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row>
    <row r="115" spans="1:27" hidden="1">
      <c r="A115" s="112" t="s">
        <v>1350</v>
      </c>
      <c r="B115" s="105">
        <f t="shared" si="27"/>
        <v>0</v>
      </c>
      <c r="C115" s="108">
        <f>C116+C117</f>
        <v>0</v>
      </c>
      <c r="D115" s="108">
        <f t="shared" ref="D115:AA115" si="29">D116+D117</f>
        <v>0</v>
      </c>
      <c r="E115" s="108">
        <f t="shared" si="29"/>
        <v>0</v>
      </c>
      <c r="F115" s="108">
        <f t="shared" si="29"/>
        <v>0</v>
      </c>
      <c r="G115" s="108">
        <f t="shared" si="29"/>
        <v>0</v>
      </c>
      <c r="H115" s="108">
        <f t="shared" si="29"/>
        <v>0</v>
      </c>
      <c r="I115" s="108">
        <f t="shared" si="29"/>
        <v>0</v>
      </c>
      <c r="J115" s="108">
        <f t="shared" si="29"/>
        <v>0</v>
      </c>
      <c r="K115" s="108">
        <f t="shared" si="29"/>
        <v>0</v>
      </c>
      <c r="L115" s="108">
        <f t="shared" si="29"/>
        <v>0</v>
      </c>
      <c r="M115" s="108">
        <f t="shared" si="29"/>
        <v>0</v>
      </c>
      <c r="N115" s="108">
        <f t="shared" si="29"/>
        <v>0</v>
      </c>
      <c r="O115" s="108">
        <f t="shared" si="29"/>
        <v>0</v>
      </c>
      <c r="P115" s="108">
        <f t="shared" si="29"/>
        <v>0</v>
      </c>
      <c r="Q115" s="108">
        <f t="shared" si="29"/>
        <v>0</v>
      </c>
      <c r="R115" s="108">
        <f t="shared" si="29"/>
        <v>0</v>
      </c>
      <c r="S115" s="108">
        <f t="shared" si="29"/>
        <v>0</v>
      </c>
      <c r="T115" s="108">
        <f t="shared" si="29"/>
        <v>0</v>
      </c>
      <c r="U115" s="108">
        <f t="shared" si="29"/>
        <v>0</v>
      </c>
      <c r="V115" s="108">
        <f t="shared" si="29"/>
        <v>0</v>
      </c>
      <c r="W115" s="108">
        <f t="shared" si="29"/>
        <v>0</v>
      </c>
      <c r="X115" s="108">
        <f t="shared" si="29"/>
        <v>0</v>
      </c>
      <c r="Y115" s="108">
        <f t="shared" si="29"/>
        <v>0</v>
      </c>
      <c r="Z115" s="108">
        <f t="shared" si="29"/>
        <v>0</v>
      </c>
      <c r="AA115" s="108">
        <f t="shared" si="29"/>
        <v>0</v>
      </c>
    </row>
    <row r="116" spans="1:27" hidden="1">
      <c r="A116" s="112" t="s">
        <v>1351</v>
      </c>
      <c r="B116" s="105">
        <f t="shared" si="27"/>
        <v>0</v>
      </c>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row>
    <row r="117" spans="1:27" hidden="1">
      <c r="A117" s="112" t="s">
        <v>1352</v>
      </c>
      <c r="B117" s="105">
        <f t="shared" si="27"/>
        <v>0</v>
      </c>
      <c r="C117" s="108">
        <f>SUM(C118:C125)</f>
        <v>0</v>
      </c>
      <c r="D117" s="108">
        <f t="shared" ref="D117:AA117" si="30">SUM(D118:D125)</f>
        <v>0</v>
      </c>
      <c r="E117" s="108">
        <f t="shared" si="30"/>
        <v>0</v>
      </c>
      <c r="F117" s="108">
        <f t="shared" si="30"/>
        <v>0</v>
      </c>
      <c r="G117" s="108">
        <f t="shared" si="30"/>
        <v>0</v>
      </c>
      <c r="H117" s="108">
        <f t="shared" si="30"/>
        <v>0</v>
      </c>
      <c r="I117" s="108">
        <f t="shared" si="30"/>
        <v>0</v>
      </c>
      <c r="J117" s="108">
        <f t="shared" si="30"/>
        <v>0</v>
      </c>
      <c r="K117" s="108">
        <f t="shared" si="30"/>
        <v>0</v>
      </c>
      <c r="L117" s="108">
        <f t="shared" si="30"/>
        <v>0</v>
      </c>
      <c r="M117" s="108">
        <f t="shared" si="30"/>
        <v>0</v>
      </c>
      <c r="N117" s="108">
        <f t="shared" si="30"/>
        <v>0</v>
      </c>
      <c r="O117" s="108">
        <f t="shared" si="30"/>
        <v>0</v>
      </c>
      <c r="P117" s="108">
        <f t="shared" si="30"/>
        <v>0</v>
      </c>
      <c r="Q117" s="108">
        <f t="shared" si="30"/>
        <v>0</v>
      </c>
      <c r="R117" s="108">
        <f t="shared" si="30"/>
        <v>0</v>
      </c>
      <c r="S117" s="108">
        <f t="shared" si="30"/>
        <v>0</v>
      </c>
      <c r="T117" s="108">
        <f t="shared" si="30"/>
        <v>0</v>
      </c>
      <c r="U117" s="108">
        <f t="shared" si="30"/>
        <v>0</v>
      </c>
      <c r="V117" s="108">
        <f t="shared" si="30"/>
        <v>0</v>
      </c>
      <c r="W117" s="108">
        <f t="shared" si="30"/>
        <v>0</v>
      </c>
      <c r="X117" s="108">
        <f t="shared" si="30"/>
        <v>0</v>
      </c>
      <c r="Y117" s="108">
        <f t="shared" si="30"/>
        <v>0</v>
      </c>
      <c r="Z117" s="108">
        <f t="shared" si="30"/>
        <v>0</v>
      </c>
      <c r="AA117" s="108">
        <f t="shared" si="30"/>
        <v>0</v>
      </c>
    </row>
    <row r="118" spans="1:27" hidden="1">
      <c r="A118" s="112" t="s">
        <v>1353</v>
      </c>
      <c r="B118" s="105">
        <f t="shared" si="27"/>
        <v>0</v>
      </c>
      <c r="C118" s="109"/>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c r="AA118" s="109"/>
    </row>
    <row r="119" spans="1:27" hidden="1">
      <c r="A119" s="112" t="s">
        <v>1354</v>
      </c>
      <c r="B119" s="105">
        <f t="shared" si="27"/>
        <v>0</v>
      </c>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row>
    <row r="120" spans="1:27" hidden="1">
      <c r="A120" s="112" t="s">
        <v>1355</v>
      </c>
      <c r="B120" s="105">
        <f t="shared" si="27"/>
        <v>0</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row>
    <row r="121" spans="1:27" hidden="1">
      <c r="A121" s="112" t="s">
        <v>1356</v>
      </c>
      <c r="B121" s="105">
        <f t="shared" si="27"/>
        <v>0</v>
      </c>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row>
    <row r="122" spans="1:27" hidden="1">
      <c r="A122" s="112" t="s">
        <v>1357</v>
      </c>
      <c r="B122" s="105">
        <f t="shared" si="27"/>
        <v>0</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row>
    <row r="123" spans="1:27" hidden="1">
      <c r="A123" s="112" t="s">
        <v>1358</v>
      </c>
      <c r="B123" s="105">
        <f t="shared" si="27"/>
        <v>0</v>
      </c>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row>
    <row r="124" spans="1:27" hidden="1">
      <c r="A124" s="112" t="s">
        <v>1359</v>
      </c>
      <c r="B124" s="105">
        <f t="shared" si="27"/>
        <v>0</v>
      </c>
      <c r="C124" s="109"/>
      <c r="D124" s="109"/>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c r="AA124" s="109"/>
    </row>
    <row r="125" spans="1:27" hidden="1">
      <c r="A125" s="112" t="s">
        <v>1360</v>
      </c>
      <c r="B125" s="105">
        <f t="shared" si="27"/>
        <v>0</v>
      </c>
      <c r="C125" s="109"/>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c r="AA125" s="109"/>
    </row>
    <row r="126" spans="1:27" hidden="1">
      <c r="A126" s="112" t="s">
        <v>1361</v>
      </c>
      <c r="B126" s="105">
        <f t="shared" si="27"/>
        <v>0</v>
      </c>
      <c r="C126" s="108">
        <f>C127+C128</f>
        <v>0</v>
      </c>
      <c r="D126" s="108">
        <f t="shared" ref="D126:AA126" si="31">D127+D128</f>
        <v>0</v>
      </c>
      <c r="E126" s="108">
        <f t="shared" si="31"/>
        <v>0</v>
      </c>
      <c r="F126" s="108">
        <f t="shared" si="31"/>
        <v>0</v>
      </c>
      <c r="G126" s="108">
        <f t="shared" si="31"/>
        <v>0</v>
      </c>
      <c r="H126" s="108">
        <f t="shared" si="31"/>
        <v>0</v>
      </c>
      <c r="I126" s="108">
        <f t="shared" si="31"/>
        <v>0</v>
      </c>
      <c r="J126" s="108">
        <f t="shared" si="31"/>
        <v>0</v>
      </c>
      <c r="K126" s="108">
        <f t="shared" si="31"/>
        <v>0</v>
      </c>
      <c r="L126" s="108">
        <f t="shared" si="31"/>
        <v>0</v>
      </c>
      <c r="M126" s="108">
        <f t="shared" si="31"/>
        <v>0</v>
      </c>
      <c r="N126" s="108">
        <f t="shared" si="31"/>
        <v>0</v>
      </c>
      <c r="O126" s="108">
        <f t="shared" si="31"/>
        <v>0</v>
      </c>
      <c r="P126" s="108">
        <f t="shared" si="31"/>
        <v>0</v>
      </c>
      <c r="Q126" s="108">
        <f t="shared" si="31"/>
        <v>0</v>
      </c>
      <c r="R126" s="108">
        <f t="shared" si="31"/>
        <v>0</v>
      </c>
      <c r="S126" s="108">
        <f t="shared" si="31"/>
        <v>0</v>
      </c>
      <c r="T126" s="108">
        <f t="shared" si="31"/>
        <v>0</v>
      </c>
      <c r="U126" s="108">
        <f t="shared" si="31"/>
        <v>0</v>
      </c>
      <c r="V126" s="108">
        <f t="shared" si="31"/>
        <v>0</v>
      </c>
      <c r="W126" s="108">
        <f t="shared" si="31"/>
        <v>0</v>
      </c>
      <c r="X126" s="108">
        <f t="shared" si="31"/>
        <v>0</v>
      </c>
      <c r="Y126" s="108">
        <f t="shared" si="31"/>
        <v>0</v>
      </c>
      <c r="Z126" s="108">
        <f t="shared" si="31"/>
        <v>0</v>
      </c>
      <c r="AA126" s="108">
        <f t="shared" si="31"/>
        <v>0</v>
      </c>
    </row>
    <row r="127" spans="1:27" hidden="1">
      <c r="A127" s="112" t="s">
        <v>1362</v>
      </c>
      <c r="B127" s="105">
        <f t="shared" si="27"/>
        <v>0</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row>
    <row r="128" spans="1:27" hidden="1">
      <c r="A128" s="112" t="s">
        <v>1363</v>
      </c>
      <c r="B128" s="105">
        <f t="shared" si="27"/>
        <v>0</v>
      </c>
      <c r="C128" s="108">
        <f>SUM(C129:C136)</f>
        <v>0</v>
      </c>
      <c r="D128" s="108">
        <f t="shared" ref="D128:AA128" si="32">SUM(D129:D136)</f>
        <v>0</v>
      </c>
      <c r="E128" s="108">
        <f t="shared" si="32"/>
        <v>0</v>
      </c>
      <c r="F128" s="108">
        <f t="shared" si="32"/>
        <v>0</v>
      </c>
      <c r="G128" s="108">
        <f t="shared" si="32"/>
        <v>0</v>
      </c>
      <c r="H128" s="108">
        <f t="shared" si="32"/>
        <v>0</v>
      </c>
      <c r="I128" s="108">
        <f t="shared" si="32"/>
        <v>0</v>
      </c>
      <c r="J128" s="108">
        <f t="shared" si="32"/>
        <v>0</v>
      </c>
      <c r="K128" s="108">
        <f t="shared" si="32"/>
        <v>0</v>
      </c>
      <c r="L128" s="108">
        <f t="shared" si="32"/>
        <v>0</v>
      </c>
      <c r="M128" s="108">
        <f t="shared" si="32"/>
        <v>0</v>
      </c>
      <c r="N128" s="108">
        <f t="shared" si="32"/>
        <v>0</v>
      </c>
      <c r="O128" s="108">
        <f t="shared" si="32"/>
        <v>0</v>
      </c>
      <c r="P128" s="108">
        <f t="shared" si="32"/>
        <v>0</v>
      </c>
      <c r="Q128" s="108">
        <f t="shared" si="32"/>
        <v>0</v>
      </c>
      <c r="R128" s="108">
        <f t="shared" si="32"/>
        <v>0</v>
      </c>
      <c r="S128" s="108">
        <f t="shared" si="32"/>
        <v>0</v>
      </c>
      <c r="T128" s="108">
        <f t="shared" si="32"/>
        <v>0</v>
      </c>
      <c r="U128" s="108">
        <f t="shared" si="32"/>
        <v>0</v>
      </c>
      <c r="V128" s="108">
        <f t="shared" si="32"/>
        <v>0</v>
      </c>
      <c r="W128" s="108">
        <f t="shared" si="32"/>
        <v>0</v>
      </c>
      <c r="X128" s="108">
        <f t="shared" si="32"/>
        <v>0</v>
      </c>
      <c r="Y128" s="108">
        <f t="shared" si="32"/>
        <v>0</v>
      </c>
      <c r="Z128" s="108">
        <f t="shared" si="32"/>
        <v>0</v>
      </c>
      <c r="AA128" s="108">
        <f t="shared" si="32"/>
        <v>0</v>
      </c>
    </row>
    <row r="129" spans="1:27" hidden="1">
      <c r="A129" s="112" t="s">
        <v>1364</v>
      </c>
      <c r="B129" s="105">
        <f t="shared" si="27"/>
        <v>0</v>
      </c>
      <c r="C129" s="109"/>
      <c r="D129" s="109"/>
      <c r="E129" s="109"/>
      <c r="F129" s="109"/>
      <c r="G129" s="109"/>
      <c r="H129" s="109"/>
      <c r="I129" s="109"/>
      <c r="J129" s="109"/>
      <c r="K129" s="109"/>
      <c r="L129" s="109"/>
      <c r="M129" s="109"/>
      <c r="N129" s="109"/>
      <c r="O129" s="109"/>
      <c r="P129" s="109"/>
      <c r="Q129" s="109"/>
      <c r="R129" s="109"/>
      <c r="S129" s="109"/>
      <c r="T129" s="109"/>
      <c r="U129" s="109"/>
      <c r="V129" s="109"/>
      <c r="W129" s="109"/>
      <c r="X129" s="109"/>
      <c r="Y129" s="109"/>
      <c r="Z129" s="109"/>
      <c r="AA129" s="109"/>
    </row>
    <row r="130" spans="1:27" hidden="1">
      <c r="A130" s="112" t="s">
        <v>1365</v>
      </c>
      <c r="B130" s="105">
        <f t="shared" si="27"/>
        <v>0</v>
      </c>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row>
    <row r="131" spans="1:27" hidden="1">
      <c r="A131" s="112" t="s">
        <v>1366</v>
      </c>
      <c r="B131" s="105">
        <f t="shared" si="27"/>
        <v>0</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row>
    <row r="132" spans="1:27" hidden="1">
      <c r="A132" s="112" t="s">
        <v>1367</v>
      </c>
      <c r="B132" s="105">
        <f t="shared" si="27"/>
        <v>0</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row>
    <row r="133" spans="1:27" hidden="1">
      <c r="A133" s="112" t="s">
        <v>1368</v>
      </c>
      <c r="B133" s="105">
        <f t="shared" si="27"/>
        <v>0</v>
      </c>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row>
    <row r="134" spans="1:27" hidden="1">
      <c r="A134" s="112" t="s">
        <v>1369</v>
      </c>
      <c r="B134" s="105">
        <f t="shared" si="27"/>
        <v>0</v>
      </c>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row>
    <row r="135" spans="1:27" hidden="1">
      <c r="A135" s="112" t="s">
        <v>1370</v>
      </c>
      <c r="B135" s="105">
        <f t="shared" si="27"/>
        <v>0</v>
      </c>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row>
    <row r="136" spans="1:27" hidden="1">
      <c r="A136" s="112" t="s">
        <v>1371</v>
      </c>
      <c r="B136" s="105">
        <f t="shared" si="27"/>
        <v>0</v>
      </c>
      <c r="C136" s="109"/>
      <c r="D136" s="109"/>
      <c r="E136" s="109"/>
      <c r="F136" s="109"/>
      <c r="G136" s="109"/>
      <c r="H136" s="109"/>
      <c r="I136" s="109"/>
      <c r="J136" s="109"/>
      <c r="K136" s="109"/>
      <c r="L136" s="109"/>
      <c r="M136" s="109"/>
      <c r="N136" s="109"/>
      <c r="O136" s="109"/>
      <c r="P136" s="109"/>
      <c r="Q136" s="109"/>
      <c r="R136" s="109"/>
      <c r="S136" s="109"/>
      <c r="T136" s="109"/>
      <c r="U136" s="109"/>
      <c r="V136" s="109"/>
      <c r="W136" s="109"/>
      <c r="X136" s="109"/>
      <c r="Y136" s="109"/>
      <c r="Z136" s="109"/>
      <c r="AA136" s="109"/>
    </row>
    <row r="137" spans="1:27">
      <c r="A137" s="114" t="s">
        <v>1166</v>
      </c>
      <c r="B137" s="114" t="b">
        <f>B6=表二!E1278</f>
        <v>1</v>
      </c>
      <c r="C137" s="114" t="b">
        <f>C6=表二!E6</f>
        <v>1</v>
      </c>
      <c r="D137" s="114" t="b">
        <f>D6=表二!E235</f>
        <v>1</v>
      </c>
      <c r="E137" s="114" t="b">
        <f>E6=表二!E245</f>
        <v>1</v>
      </c>
      <c r="F137" s="114" t="b">
        <f>F6=表二!E264</f>
        <v>1</v>
      </c>
      <c r="G137" s="114" t="b">
        <f>G6=表二!E354</f>
        <v>1</v>
      </c>
      <c r="H137" s="114" t="b">
        <f>H6=表二!E406</f>
        <v>1</v>
      </c>
      <c r="I137" s="114" t="b">
        <f>I6=表二!E462</f>
        <v>1</v>
      </c>
      <c r="J137" s="114" t="b">
        <f>J6=表二!E519</f>
        <v>1</v>
      </c>
      <c r="K137" s="114" t="b">
        <f>K6=表二!E647</f>
        <v>1</v>
      </c>
      <c r="L137" s="114" t="b">
        <f>L6=表二!E720</f>
        <v>1</v>
      </c>
      <c r="M137" s="114" t="b">
        <f>M6=表二!E793</f>
        <v>1</v>
      </c>
      <c r="N137" s="114" t="b">
        <f>N6=表二!E815</f>
        <v>1</v>
      </c>
      <c r="O137" s="114" t="b">
        <f>O6=表二!E922</f>
        <v>1</v>
      </c>
      <c r="P137" s="116" t="b">
        <f>P6=表二!E980</f>
        <v>1</v>
      </c>
      <c r="Q137" s="114" t="b">
        <f>Q6=表二!E1044</f>
        <v>1</v>
      </c>
      <c r="R137" s="114" t="b">
        <f>R6=表二!E1064</f>
        <v>1</v>
      </c>
      <c r="S137" s="114" t="b">
        <f>S6=表二!E1094</f>
        <v>1</v>
      </c>
      <c r="T137" s="114" t="b">
        <f>T6=表二!E1104</f>
        <v>1</v>
      </c>
      <c r="U137" s="114" t="b">
        <f>U6=表二!E1149</f>
        <v>1</v>
      </c>
      <c r="V137" s="114" t="b">
        <f>V6=表二!E1170</f>
        <v>1</v>
      </c>
      <c r="W137" s="114" t="b">
        <f>W6=表二!E1214</f>
        <v>1</v>
      </c>
      <c r="X137" s="114" t="b">
        <f>X6=表二!E1268</f>
        <v>1</v>
      </c>
      <c r="Y137" s="114" t="b">
        <f>Y6=表二!E1274</f>
        <v>1</v>
      </c>
      <c r="Z137" s="114" t="b">
        <f>Z6=表二!E1264</f>
        <v>1</v>
      </c>
      <c r="AA137" s="114" t="b">
        <f>AA6=表二!E1265</f>
        <v>1</v>
      </c>
    </row>
  </sheetData>
  <mergeCells count="2">
    <mergeCell ref="A2:AA2"/>
    <mergeCell ref="A4:A5"/>
  </mergeCells>
  <phoneticPr fontId="29" type="noConversion"/>
  <printOptions horizontalCentered="1"/>
  <pageMargins left="0.47244094488188998" right="0.47244094488188998" top="0.59055118110236204" bottom="0.47244094488188998" header="0.31496062992126" footer="0.31496062992126"/>
  <pageSetup paperSize="9" scale="6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38"/>
  <sheetViews>
    <sheetView showGridLines="0" showZeros="0" workbookViewId="0">
      <pane xSplit="1" ySplit="5" topLeftCell="B6" activePane="bottomRight" state="frozen"/>
      <selection pane="topRight"/>
      <selection pane="bottomLeft"/>
      <selection pane="bottomRight" activeCell="C5" sqref="A5:XFD5"/>
    </sheetView>
  </sheetViews>
  <sheetFormatPr defaultColWidth="5.75" defaultRowHeight="13.5"/>
  <cols>
    <col min="1" max="1" width="26.75" style="98" customWidth="1"/>
    <col min="2" max="3" width="8" style="115" customWidth="1"/>
    <col min="4" max="4" width="4.5" style="115" customWidth="1"/>
    <col min="5" max="6" width="7.25" style="115" customWidth="1"/>
    <col min="7" max="7" width="5.375" style="115" customWidth="1"/>
    <col min="8" max="9" width="4.75" style="115" customWidth="1"/>
    <col min="10" max="10" width="5.375" style="118" customWidth="1"/>
    <col min="11" max="11" width="5.375" style="115" customWidth="1"/>
    <col min="12" max="12" width="7.375" style="118" customWidth="1"/>
    <col min="13" max="14" width="4.625" style="118" customWidth="1"/>
    <col min="15" max="15" width="4.625" style="115" customWidth="1"/>
    <col min="16" max="16" width="5.375" style="115" customWidth="1"/>
    <col min="17" max="18" width="4" style="115" customWidth="1"/>
    <col min="19" max="20" width="4" style="118" customWidth="1"/>
    <col min="21" max="22" width="5.375" style="118" customWidth="1"/>
    <col min="23" max="24" width="5.375" style="115" customWidth="1"/>
    <col min="25" max="38" width="4.625" style="115" customWidth="1"/>
    <col min="39" max="39" width="5.75" style="98"/>
    <col min="40" max="40" width="10.125" style="98" customWidth="1"/>
    <col min="41" max="41" width="14.875" style="98" customWidth="1"/>
    <col min="42" max="16384" width="5.75" style="98"/>
  </cols>
  <sheetData>
    <row r="1" spans="1:41" ht="14.25">
      <c r="A1" s="4" t="s">
        <v>1379</v>
      </c>
    </row>
    <row r="2" spans="1:41" s="97" customFormat="1" ht="28.5" customHeight="1">
      <c r="A2" s="211" t="s">
        <v>1380</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row>
    <row r="3" spans="1:41" ht="17.100000000000001" customHeight="1">
      <c r="A3" s="243" t="s">
        <v>25</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row>
    <row r="4" spans="1:41" ht="18" customHeight="1">
      <c r="A4" s="238" t="s">
        <v>1211</v>
      </c>
      <c r="B4" s="241" t="s">
        <v>1381</v>
      </c>
      <c r="C4" s="245" t="s">
        <v>1382</v>
      </c>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row>
    <row r="5" spans="1:41" ht="240.95" customHeight="1">
      <c r="A5" s="240"/>
      <c r="B5" s="242"/>
      <c r="C5" s="103" t="s">
        <v>1383</v>
      </c>
      <c r="D5" s="120" t="s">
        <v>1384</v>
      </c>
      <c r="E5" s="121" t="s">
        <v>1385</v>
      </c>
      <c r="F5" s="122" t="s">
        <v>1386</v>
      </c>
      <c r="G5" s="122" t="s">
        <v>1387</v>
      </c>
      <c r="H5" s="122" t="s">
        <v>1388</v>
      </c>
      <c r="I5" s="122" t="s">
        <v>1389</v>
      </c>
      <c r="J5" s="122" t="s">
        <v>1390</v>
      </c>
      <c r="K5" s="122" t="s">
        <v>1391</v>
      </c>
      <c r="L5" s="122" t="s">
        <v>1392</v>
      </c>
      <c r="M5" s="122" t="s">
        <v>1393</v>
      </c>
      <c r="N5" s="122" t="s">
        <v>1394</v>
      </c>
      <c r="O5" s="122" t="s">
        <v>1395</v>
      </c>
      <c r="P5" s="122" t="s">
        <v>1078</v>
      </c>
      <c r="Q5" s="123" t="s">
        <v>1396</v>
      </c>
      <c r="R5" s="123" t="s">
        <v>1397</v>
      </c>
      <c r="S5" s="123" t="s">
        <v>1398</v>
      </c>
      <c r="T5" s="123" t="s">
        <v>1399</v>
      </c>
      <c r="U5" s="123" t="s">
        <v>1400</v>
      </c>
      <c r="V5" s="123" t="s">
        <v>1401</v>
      </c>
      <c r="W5" s="123" t="s">
        <v>1402</v>
      </c>
      <c r="X5" s="123" t="s">
        <v>1403</v>
      </c>
      <c r="Y5" s="123" t="s">
        <v>1404</v>
      </c>
      <c r="Z5" s="123" t="s">
        <v>1405</v>
      </c>
      <c r="AA5" s="123" t="s">
        <v>1406</v>
      </c>
      <c r="AB5" s="123" t="s">
        <v>1407</v>
      </c>
      <c r="AC5" s="123" t="s">
        <v>1408</v>
      </c>
      <c r="AD5" s="123" t="s">
        <v>1409</v>
      </c>
      <c r="AE5" s="123" t="s">
        <v>1410</v>
      </c>
      <c r="AF5" s="123" t="s">
        <v>1411</v>
      </c>
      <c r="AG5" s="123" t="s">
        <v>1412</v>
      </c>
      <c r="AH5" s="123" t="s">
        <v>1413</v>
      </c>
      <c r="AI5" s="123" t="s">
        <v>1414</v>
      </c>
      <c r="AJ5" s="123" t="s">
        <v>1415</v>
      </c>
      <c r="AK5" s="123" t="s">
        <v>1416</v>
      </c>
      <c r="AL5" s="122" t="s">
        <v>1417</v>
      </c>
      <c r="AM5" s="246" t="s">
        <v>1418</v>
      </c>
      <c r="AN5" s="247"/>
      <c r="AO5" s="247"/>
    </row>
    <row r="6" spans="1:41" s="99" customFormat="1" ht="17.25" customHeight="1">
      <c r="A6" s="104" t="s">
        <v>1241</v>
      </c>
      <c r="B6" s="105">
        <f>C6+'表七(2)'!B6</f>
        <v>144983</v>
      </c>
      <c r="C6" s="105">
        <f>SUM(D6:AL6)</f>
        <v>144983</v>
      </c>
      <c r="D6" s="105">
        <f t="shared" ref="D6:AL6" si="0">D7+D8</f>
        <v>0</v>
      </c>
      <c r="E6" s="105">
        <f t="shared" si="0"/>
        <v>75817</v>
      </c>
      <c r="F6" s="105">
        <f t="shared" si="0"/>
        <v>21769</v>
      </c>
      <c r="G6" s="105">
        <f t="shared" si="0"/>
        <v>621</v>
      </c>
      <c r="H6" s="105">
        <f t="shared" si="0"/>
        <v>0</v>
      </c>
      <c r="I6" s="105">
        <f t="shared" si="0"/>
        <v>0</v>
      </c>
      <c r="J6" s="105">
        <f t="shared" si="0"/>
        <v>7500</v>
      </c>
      <c r="K6" s="105">
        <f t="shared" si="0"/>
        <v>9687</v>
      </c>
      <c r="L6" s="105">
        <f t="shared" si="0"/>
        <v>23100</v>
      </c>
      <c r="M6" s="105">
        <f t="shared" si="0"/>
        <v>0</v>
      </c>
      <c r="N6" s="105">
        <f t="shared" si="0"/>
        <v>0</v>
      </c>
      <c r="O6" s="105">
        <f t="shared" si="0"/>
        <v>0</v>
      </c>
      <c r="P6" s="105">
        <f t="shared" si="0"/>
        <v>3195</v>
      </c>
      <c r="Q6" s="105">
        <f t="shared" si="0"/>
        <v>0</v>
      </c>
      <c r="R6" s="105">
        <f t="shared" si="0"/>
        <v>0</v>
      </c>
      <c r="S6" s="105">
        <f t="shared" si="0"/>
        <v>0</v>
      </c>
      <c r="T6" s="105">
        <f t="shared" si="0"/>
        <v>0</v>
      </c>
      <c r="U6" s="105">
        <f t="shared" si="0"/>
        <v>1032</v>
      </c>
      <c r="V6" s="105">
        <f t="shared" si="0"/>
        <v>0</v>
      </c>
      <c r="W6" s="105">
        <f t="shared" si="0"/>
        <v>0</v>
      </c>
      <c r="X6" s="105">
        <f t="shared" si="0"/>
        <v>2262</v>
      </c>
      <c r="Y6" s="105">
        <f t="shared" si="0"/>
        <v>0</v>
      </c>
      <c r="Z6" s="105">
        <f t="shared" si="0"/>
        <v>0</v>
      </c>
      <c r="AA6" s="105">
        <f t="shared" si="0"/>
        <v>0</v>
      </c>
      <c r="AB6" s="105">
        <f t="shared" si="0"/>
        <v>0</v>
      </c>
      <c r="AC6" s="105">
        <f t="shared" si="0"/>
        <v>0</v>
      </c>
      <c r="AD6" s="105">
        <f t="shared" si="0"/>
        <v>0</v>
      </c>
      <c r="AE6" s="105">
        <f t="shared" si="0"/>
        <v>0</v>
      </c>
      <c r="AF6" s="105">
        <f t="shared" si="0"/>
        <v>0</v>
      </c>
      <c r="AG6" s="105">
        <f t="shared" si="0"/>
        <v>0</v>
      </c>
      <c r="AH6" s="105">
        <f t="shared" si="0"/>
        <v>0</v>
      </c>
      <c r="AI6" s="105">
        <f t="shared" si="0"/>
        <v>0</v>
      </c>
      <c r="AJ6" s="105">
        <f t="shared" si="0"/>
        <v>0</v>
      </c>
      <c r="AK6" s="105">
        <f t="shared" si="0"/>
        <v>0</v>
      </c>
      <c r="AL6" s="105">
        <f t="shared" si="0"/>
        <v>0</v>
      </c>
      <c r="AM6" s="114"/>
      <c r="AN6" s="99" t="s">
        <v>1419</v>
      </c>
    </row>
    <row r="7" spans="1:41" s="99" customFormat="1" ht="17.25" hidden="1" customHeight="1">
      <c r="A7" s="104" t="s">
        <v>1242</v>
      </c>
      <c r="B7" s="105">
        <f>C7+'表七(2)'!B7</f>
        <v>0</v>
      </c>
      <c r="C7" s="105">
        <f t="shared" ref="C7:C69" si="1">SUM(D7:AL7)</f>
        <v>0</v>
      </c>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14"/>
      <c r="AN7" s="99" t="s">
        <v>1420</v>
      </c>
    </row>
    <row r="8" spans="1:41" s="99" customFormat="1" ht="17.25" hidden="1" customHeight="1">
      <c r="A8" s="107" t="s">
        <v>1243</v>
      </c>
      <c r="B8" s="105">
        <f>C8+'表七(2)'!B8</f>
        <v>144983</v>
      </c>
      <c r="C8" s="105">
        <f t="shared" si="1"/>
        <v>144983</v>
      </c>
      <c r="D8" s="105">
        <f>D9+D21+D23+D28+D36+D46+D56+D65+D72+D82+D94+D104+D115+D126</f>
        <v>0</v>
      </c>
      <c r="E8" s="105">
        <f t="shared" ref="E8:AL8" si="2">E9+E21+E23+E28+E36+E46+E56+E65+E72+E82+E94+E104+E115+E126</f>
        <v>75817</v>
      </c>
      <c r="F8" s="105">
        <f t="shared" si="2"/>
        <v>21769</v>
      </c>
      <c r="G8" s="105">
        <f t="shared" si="2"/>
        <v>621</v>
      </c>
      <c r="H8" s="105">
        <f t="shared" si="2"/>
        <v>0</v>
      </c>
      <c r="I8" s="105">
        <f t="shared" si="2"/>
        <v>0</v>
      </c>
      <c r="J8" s="105">
        <f t="shared" si="2"/>
        <v>7500</v>
      </c>
      <c r="K8" s="105">
        <f t="shared" si="2"/>
        <v>9687</v>
      </c>
      <c r="L8" s="105">
        <f t="shared" si="2"/>
        <v>23100</v>
      </c>
      <c r="M8" s="105">
        <f t="shared" si="2"/>
        <v>0</v>
      </c>
      <c r="N8" s="105">
        <f t="shared" si="2"/>
        <v>0</v>
      </c>
      <c r="O8" s="105">
        <f t="shared" si="2"/>
        <v>0</v>
      </c>
      <c r="P8" s="105">
        <f t="shared" si="2"/>
        <v>3195</v>
      </c>
      <c r="Q8" s="105">
        <f t="shared" si="2"/>
        <v>0</v>
      </c>
      <c r="R8" s="105">
        <f t="shared" si="2"/>
        <v>0</v>
      </c>
      <c r="S8" s="105">
        <f t="shared" si="2"/>
        <v>0</v>
      </c>
      <c r="T8" s="105">
        <f t="shared" si="2"/>
        <v>0</v>
      </c>
      <c r="U8" s="105">
        <f t="shared" si="2"/>
        <v>1032</v>
      </c>
      <c r="V8" s="105">
        <f t="shared" si="2"/>
        <v>0</v>
      </c>
      <c r="W8" s="105">
        <f t="shared" si="2"/>
        <v>0</v>
      </c>
      <c r="X8" s="105">
        <f t="shared" si="2"/>
        <v>2262</v>
      </c>
      <c r="Y8" s="105">
        <f t="shared" si="2"/>
        <v>0</v>
      </c>
      <c r="Z8" s="105">
        <f t="shared" si="2"/>
        <v>0</v>
      </c>
      <c r="AA8" s="105">
        <f t="shared" si="2"/>
        <v>0</v>
      </c>
      <c r="AB8" s="105">
        <f t="shared" si="2"/>
        <v>0</v>
      </c>
      <c r="AC8" s="105">
        <f t="shared" si="2"/>
        <v>0</v>
      </c>
      <c r="AD8" s="105">
        <f t="shared" si="2"/>
        <v>0</v>
      </c>
      <c r="AE8" s="105">
        <f t="shared" si="2"/>
        <v>0</v>
      </c>
      <c r="AF8" s="105">
        <f t="shared" si="2"/>
        <v>0</v>
      </c>
      <c r="AG8" s="105">
        <f t="shared" si="2"/>
        <v>0</v>
      </c>
      <c r="AH8" s="105">
        <f t="shared" si="2"/>
        <v>0</v>
      </c>
      <c r="AI8" s="105">
        <f t="shared" si="2"/>
        <v>0</v>
      </c>
      <c r="AJ8" s="105">
        <f t="shared" si="2"/>
        <v>0</v>
      </c>
      <c r="AK8" s="105">
        <f t="shared" si="2"/>
        <v>0</v>
      </c>
      <c r="AL8" s="105">
        <f t="shared" si="2"/>
        <v>0</v>
      </c>
      <c r="AM8" s="114"/>
      <c r="AN8" s="99" t="s">
        <v>1421</v>
      </c>
    </row>
    <row r="9" spans="1:41" s="99" customFormat="1" ht="17.25" hidden="1" customHeight="1">
      <c r="A9" s="104" t="s">
        <v>1244</v>
      </c>
      <c r="B9" s="105">
        <f>C9+'表七(2)'!B9</f>
        <v>0</v>
      </c>
      <c r="C9" s="105">
        <f t="shared" si="1"/>
        <v>0</v>
      </c>
      <c r="D9" s="108">
        <f t="shared" ref="D9:AL9" si="3">D10+D11+D20</f>
        <v>0</v>
      </c>
      <c r="E9" s="108">
        <f t="shared" si="3"/>
        <v>0</v>
      </c>
      <c r="F9" s="108">
        <f t="shared" si="3"/>
        <v>0</v>
      </c>
      <c r="G9" s="108">
        <f t="shared" si="3"/>
        <v>0</v>
      </c>
      <c r="H9" s="108">
        <f t="shared" si="3"/>
        <v>0</v>
      </c>
      <c r="I9" s="108">
        <f t="shared" si="3"/>
        <v>0</v>
      </c>
      <c r="J9" s="108">
        <f t="shared" si="3"/>
        <v>0</v>
      </c>
      <c r="K9" s="108">
        <f t="shared" si="3"/>
        <v>0</v>
      </c>
      <c r="L9" s="108">
        <f t="shared" si="3"/>
        <v>0</v>
      </c>
      <c r="M9" s="108">
        <f t="shared" si="3"/>
        <v>0</v>
      </c>
      <c r="N9" s="108">
        <f t="shared" si="3"/>
        <v>0</v>
      </c>
      <c r="O9" s="108">
        <f t="shared" si="3"/>
        <v>0</v>
      </c>
      <c r="P9" s="108">
        <f t="shared" si="3"/>
        <v>0</v>
      </c>
      <c r="Q9" s="108">
        <f t="shared" si="3"/>
        <v>0</v>
      </c>
      <c r="R9" s="108">
        <f t="shared" si="3"/>
        <v>0</v>
      </c>
      <c r="S9" s="108">
        <f t="shared" si="3"/>
        <v>0</v>
      </c>
      <c r="T9" s="108">
        <f t="shared" si="3"/>
        <v>0</v>
      </c>
      <c r="U9" s="108">
        <f t="shared" si="3"/>
        <v>0</v>
      </c>
      <c r="V9" s="108">
        <f t="shared" si="3"/>
        <v>0</v>
      </c>
      <c r="W9" s="108">
        <f t="shared" si="3"/>
        <v>0</v>
      </c>
      <c r="X9" s="108">
        <f t="shared" si="3"/>
        <v>0</v>
      </c>
      <c r="Y9" s="108">
        <f t="shared" si="3"/>
        <v>0</v>
      </c>
      <c r="Z9" s="108">
        <f t="shared" si="3"/>
        <v>0</v>
      </c>
      <c r="AA9" s="108">
        <f t="shared" si="3"/>
        <v>0</v>
      </c>
      <c r="AB9" s="108">
        <f t="shared" si="3"/>
        <v>0</v>
      </c>
      <c r="AC9" s="108">
        <f t="shared" si="3"/>
        <v>0</v>
      </c>
      <c r="AD9" s="108">
        <f t="shared" si="3"/>
        <v>0</v>
      </c>
      <c r="AE9" s="108">
        <f t="shared" si="3"/>
        <v>0</v>
      </c>
      <c r="AF9" s="108">
        <f t="shared" si="3"/>
        <v>0</v>
      </c>
      <c r="AG9" s="108">
        <f t="shared" si="3"/>
        <v>0</v>
      </c>
      <c r="AH9" s="108">
        <f t="shared" si="3"/>
        <v>0</v>
      </c>
      <c r="AI9" s="108">
        <f t="shared" si="3"/>
        <v>0</v>
      </c>
      <c r="AJ9" s="108">
        <f t="shared" si="3"/>
        <v>0</v>
      </c>
      <c r="AK9" s="108">
        <f t="shared" si="3"/>
        <v>0</v>
      </c>
      <c r="AL9" s="108">
        <f t="shared" si="3"/>
        <v>0</v>
      </c>
      <c r="AM9" s="114" t="b">
        <f>C9=AO6</f>
        <v>1</v>
      </c>
      <c r="AN9" s="99" t="s">
        <v>1422</v>
      </c>
    </row>
    <row r="10" spans="1:41" s="99" customFormat="1" ht="17.25" hidden="1" customHeight="1">
      <c r="A10" s="104" t="s">
        <v>1245</v>
      </c>
      <c r="B10" s="105">
        <f>C10+'表七(2)'!B10</f>
        <v>0</v>
      </c>
      <c r="C10" s="105">
        <f t="shared" si="1"/>
        <v>0</v>
      </c>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14"/>
      <c r="AN10" s="99" t="s">
        <v>1423</v>
      </c>
    </row>
    <row r="11" spans="1:41" s="99" customFormat="1" ht="17.25" hidden="1" customHeight="1">
      <c r="A11" s="104" t="s">
        <v>1246</v>
      </c>
      <c r="B11" s="105">
        <f>C11+'表七(2)'!B11</f>
        <v>0</v>
      </c>
      <c r="C11" s="105">
        <f t="shared" si="1"/>
        <v>0</v>
      </c>
      <c r="D11" s="108">
        <f t="shared" ref="D11:AL11" si="4">SUM(D12:D19)</f>
        <v>0</v>
      </c>
      <c r="E11" s="108">
        <f t="shared" si="4"/>
        <v>0</v>
      </c>
      <c r="F11" s="108">
        <f t="shared" si="4"/>
        <v>0</v>
      </c>
      <c r="G11" s="108">
        <f t="shared" si="4"/>
        <v>0</v>
      </c>
      <c r="H11" s="108">
        <f t="shared" si="4"/>
        <v>0</v>
      </c>
      <c r="I11" s="108">
        <f t="shared" si="4"/>
        <v>0</v>
      </c>
      <c r="J11" s="108">
        <f t="shared" si="4"/>
        <v>0</v>
      </c>
      <c r="K11" s="108">
        <f t="shared" si="4"/>
        <v>0</v>
      </c>
      <c r="L11" s="108">
        <f t="shared" si="4"/>
        <v>0</v>
      </c>
      <c r="M11" s="108">
        <f t="shared" si="4"/>
        <v>0</v>
      </c>
      <c r="N11" s="108">
        <f t="shared" si="4"/>
        <v>0</v>
      </c>
      <c r="O11" s="108">
        <f t="shared" si="4"/>
        <v>0</v>
      </c>
      <c r="P11" s="108">
        <f t="shared" si="4"/>
        <v>0</v>
      </c>
      <c r="Q11" s="108">
        <f t="shared" si="4"/>
        <v>0</v>
      </c>
      <c r="R11" s="108">
        <f t="shared" si="4"/>
        <v>0</v>
      </c>
      <c r="S11" s="108">
        <f t="shared" si="4"/>
        <v>0</v>
      </c>
      <c r="T11" s="108">
        <f t="shared" si="4"/>
        <v>0</v>
      </c>
      <c r="U11" s="108">
        <f t="shared" si="4"/>
        <v>0</v>
      </c>
      <c r="V11" s="108">
        <f t="shared" si="4"/>
        <v>0</v>
      </c>
      <c r="W11" s="108">
        <f t="shared" si="4"/>
        <v>0</v>
      </c>
      <c r="X11" s="108">
        <f t="shared" si="4"/>
        <v>0</v>
      </c>
      <c r="Y11" s="108">
        <f t="shared" si="4"/>
        <v>0</v>
      </c>
      <c r="Z11" s="108">
        <f t="shared" si="4"/>
        <v>0</v>
      </c>
      <c r="AA11" s="108">
        <f t="shared" si="4"/>
        <v>0</v>
      </c>
      <c r="AB11" s="108">
        <f t="shared" si="4"/>
        <v>0</v>
      </c>
      <c r="AC11" s="108">
        <f t="shared" si="4"/>
        <v>0</v>
      </c>
      <c r="AD11" s="108">
        <f t="shared" si="4"/>
        <v>0</v>
      </c>
      <c r="AE11" s="108">
        <f t="shared" si="4"/>
        <v>0</v>
      </c>
      <c r="AF11" s="108">
        <f t="shared" si="4"/>
        <v>0</v>
      </c>
      <c r="AG11" s="108">
        <f t="shared" si="4"/>
        <v>0</v>
      </c>
      <c r="AH11" s="108">
        <f t="shared" si="4"/>
        <v>0</v>
      </c>
      <c r="AI11" s="108">
        <f t="shared" si="4"/>
        <v>0</v>
      </c>
      <c r="AJ11" s="108">
        <f t="shared" si="4"/>
        <v>0</v>
      </c>
      <c r="AK11" s="108">
        <f t="shared" si="4"/>
        <v>0</v>
      </c>
      <c r="AL11" s="108">
        <f t="shared" si="4"/>
        <v>0</v>
      </c>
      <c r="AM11" s="114"/>
      <c r="AN11" s="99" t="s">
        <v>1424</v>
      </c>
    </row>
    <row r="12" spans="1:41" s="99" customFormat="1" ht="17.25" hidden="1" customHeight="1">
      <c r="A12" s="110" t="s">
        <v>1247</v>
      </c>
      <c r="B12" s="105">
        <f>C12+'表七(2)'!B12</f>
        <v>0</v>
      </c>
      <c r="C12" s="105">
        <f t="shared" si="1"/>
        <v>0</v>
      </c>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14"/>
      <c r="AN12" s="99" t="s">
        <v>1425</v>
      </c>
    </row>
    <row r="13" spans="1:41" s="99" customFormat="1" ht="17.25" hidden="1" customHeight="1">
      <c r="A13" s="110" t="s">
        <v>1248</v>
      </c>
      <c r="B13" s="105">
        <f>C13+'表七(2)'!B13</f>
        <v>0</v>
      </c>
      <c r="C13" s="105">
        <f t="shared" si="1"/>
        <v>0</v>
      </c>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14"/>
      <c r="AN13" s="99" t="s">
        <v>1426</v>
      </c>
    </row>
    <row r="14" spans="1:41" s="99" customFormat="1" ht="17.25" hidden="1" customHeight="1">
      <c r="A14" s="110" t="s">
        <v>1249</v>
      </c>
      <c r="B14" s="105">
        <f>C14+'表七(2)'!B14</f>
        <v>0</v>
      </c>
      <c r="C14" s="105">
        <f t="shared" si="1"/>
        <v>0</v>
      </c>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14"/>
      <c r="AN14" s="99" t="s">
        <v>1427</v>
      </c>
    </row>
    <row r="15" spans="1:41" s="99" customFormat="1" ht="17.25" hidden="1" customHeight="1">
      <c r="A15" s="111" t="s">
        <v>1250</v>
      </c>
      <c r="B15" s="105">
        <f>C15+'表七(2)'!B15</f>
        <v>0</v>
      </c>
      <c r="C15" s="105">
        <f t="shared" si="1"/>
        <v>0</v>
      </c>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14"/>
      <c r="AN15" s="99" t="s">
        <v>1428</v>
      </c>
    </row>
    <row r="16" spans="1:41" s="99" customFormat="1" ht="17.25" hidden="1" customHeight="1">
      <c r="A16" s="104" t="s">
        <v>1251</v>
      </c>
      <c r="B16" s="105">
        <f>C16+'表七(2)'!B16</f>
        <v>0</v>
      </c>
      <c r="C16" s="105">
        <f t="shared" si="1"/>
        <v>0</v>
      </c>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14"/>
      <c r="AN16" s="99" t="s">
        <v>1429</v>
      </c>
    </row>
    <row r="17" spans="1:40" s="99" customFormat="1" ht="17.25" hidden="1" customHeight="1">
      <c r="A17" s="111" t="s">
        <v>1252</v>
      </c>
      <c r="B17" s="105">
        <f>C17+'表七(2)'!B17</f>
        <v>0</v>
      </c>
      <c r="C17" s="105">
        <f t="shared" si="1"/>
        <v>0</v>
      </c>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14"/>
      <c r="AN17" s="99" t="s">
        <v>1430</v>
      </c>
    </row>
    <row r="18" spans="1:40" s="99" customFormat="1" ht="15.95" hidden="1" customHeight="1">
      <c r="A18" s="112" t="s">
        <v>1253</v>
      </c>
      <c r="B18" s="105">
        <f>C18+'表七(2)'!B18</f>
        <v>0</v>
      </c>
      <c r="C18" s="105">
        <f t="shared" si="1"/>
        <v>0</v>
      </c>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14"/>
      <c r="AN18" s="99" t="s">
        <v>1256</v>
      </c>
    </row>
    <row r="19" spans="1:40" s="99" customFormat="1" hidden="1">
      <c r="A19" s="112" t="s">
        <v>1254</v>
      </c>
      <c r="B19" s="105">
        <f>C19+'表七(2)'!B19</f>
        <v>0</v>
      </c>
      <c r="C19" s="105">
        <f t="shared" si="1"/>
        <v>0</v>
      </c>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14"/>
      <c r="AN19" s="99" t="s">
        <v>1431</v>
      </c>
    </row>
    <row r="20" spans="1:40" s="99" customFormat="1" hidden="1">
      <c r="A20" s="112" t="s">
        <v>1255</v>
      </c>
      <c r="B20" s="105">
        <f>C20+'表七(2)'!B20</f>
        <v>0</v>
      </c>
      <c r="C20" s="105">
        <f t="shared" si="1"/>
        <v>0</v>
      </c>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14"/>
      <c r="AN20" s="99" t="s">
        <v>1432</v>
      </c>
    </row>
    <row r="21" spans="1:40" s="99" customFormat="1" hidden="1">
      <c r="A21" s="112" t="s">
        <v>1256</v>
      </c>
      <c r="B21" s="105">
        <f>C21+'表七(2)'!B21</f>
        <v>0</v>
      </c>
      <c r="C21" s="105">
        <f t="shared" si="1"/>
        <v>0</v>
      </c>
      <c r="D21" s="108">
        <f t="shared" ref="D21:AL21" si="5">D22</f>
        <v>0</v>
      </c>
      <c r="E21" s="108">
        <f t="shared" si="5"/>
        <v>0</v>
      </c>
      <c r="F21" s="108">
        <f t="shared" si="5"/>
        <v>0</v>
      </c>
      <c r="G21" s="108">
        <f t="shared" si="5"/>
        <v>0</v>
      </c>
      <c r="H21" s="108">
        <f t="shared" si="5"/>
        <v>0</v>
      </c>
      <c r="I21" s="108">
        <f t="shared" si="5"/>
        <v>0</v>
      </c>
      <c r="J21" s="108">
        <f t="shared" si="5"/>
        <v>0</v>
      </c>
      <c r="K21" s="108">
        <f t="shared" si="5"/>
        <v>0</v>
      </c>
      <c r="L21" s="108">
        <f t="shared" si="5"/>
        <v>0</v>
      </c>
      <c r="M21" s="108">
        <f t="shared" si="5"/>
        <v>0</v>
      </c>
      <c r="N21" s="108">
        <f t="shared" si="5"/>
        <v>0</v>
      </c>
      <c r="O21" s="108">
        <f t="shared" si="5"/>
        <v>0</v>
      </c>
      <c r="P21" s="108">
        <f t="shared" si="5"/>
        <v>0</v>
      </c>
      <c r="Q21" s="108">
        <f t="shared" si="5"/>
        <v>0</v>
      </c>
      <c r="R21" s="108">
        <f t="shared" si="5"/>
        <v>0</v>
      </c>
      <c r="S21" s="108">
        <f t="shared" si="5"/>
        <v>0</v>
      </c>
      <c r="T21" s="108">
        <f t="shared" si="5"/>
        <v>0</v>
      </c>
      <c r="U21" s="108">
        <f t="shared" si="5"/>
        <v>0</v>
      </c>
      <c r="V21" s="108">
        <f t="shared" si="5"/>
        <v>0</v>
      </c>
      <c r="W21" s="108">
        <f t="shared" si="5"/>
        <v>0</v>
      </c>
      <c r="X21" s="108">
        <f t="shared" si="5"/>
        <v>0</v>
      </c>
      <c r="Y21" s="108">
        <f t="shared" si="5"/>
        <v>0</v>
      </c>
      <c r="Z21" s="108">
        <f t="shared" si="5"/>
        <v>0</v>
      </c>
      <c r="AA21" s="108">
        <f t="shared" si="5"/>
        <v>0</v>
      </c>
      <c r="AB21" s="108">
        <f t="shared" si="5"/>
        <v>0</v>
      </c>
      <c r="AC21" s="108">
        <f t="shared" si="5"/>
        <v>0</v>
      </c>
      <c r="AD21" s="108">
        <f t="shared" si="5"/>
        <v>0</v>
      </c>
      <c r="AE21" s="108">
        <f t="shared" si="5"/>
        <v>0</v>
      </c>
      <c r="AF21" s="108">
        <f t="shared" si="5"/>
        <v>0</v>
      </c>
      <c r="AG21" s="108">
        <f t="shared" si="5"/>
        <v>0</v>
      </c>
      <c r="AH21" s="108">
        <f t="shared" si="5"/>
        <v>0</v>
      </c>
      <c r="AI21" s="108">
        <f t="shared" si="5"/>
        <v>0</v>
      </c>
      <c r="AJ21" s="108">
        <f t="shared" si="5"/>
        <v>0</v>
      </c>
      <c r="AK21" s="108">
        <f t="shared" si="5"/>
        <v>0</v>
      </c>
      <c r="AL21" s="108">
        <f t="shared" si="5"/>
        <v>0</v>
      </c>
      <c r="AM21" s="114" t="b">
        <f>C21=AO17</f>
        <v>1</v>
      </c>
      <c r="AN21" s="99" t="s">
        <v>1433</v>
      </c>
    </row>
    <row r="22" spans="1:40" s="99" customFormat="1" hidden="1">
      <c r="A22" s="112" t="s">
        <v>1257</v>
      </c>
      <c r="B22" s="105">
        <f>C22+'表七(2)'!B22</f>
        <v>0</v>
      </c>
      <c r="C22" s="105">
        <f t="shared" si="1"/>
        <v>0</v>
      </c>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14"/>
      <c r="AN22" s="99" t="s">
        <v>1434</v>
      </c>
    </row>
    <row r="23" spans="1:40" s="99" customFormat="1" hidden="1">
      <c r="A23" s="112" t="s">
        <v>1258</v>
      </c>
      <c r="B23" s="105">
        <f>C23+'表七(2)'!B23</f>
        <v>0</v>
      </c>
      <c r="C23" s="105">
        <f t="shared" si="1"/>
        <v>0</v>
      </c>
      <c r="D23" s="108">
        <f t="shared" ref="D23:AL23" si="6">D24+D25</f>
        <v>0</v>
      </c>
      <c r="E23" s="108">
        <f t="shared" si="6"/>
        <v>0</v>
      </c>
      <c r="F23" s="108">
        <f t="shared" si="6"/>
        <v>0</v>
      </c>
      <c r="G23" s="108">
        <f t="shared" si="6"/>
        <v>0</v>
      </c>
      <c r="H23" s="108">
        <f t="shared" si="6"/>
        <v>0</v>
      </c>
      <c r="I23" s="108">
        <f t="shared" si="6"/>
        <v>0</v>
      </c>
      <c r="J23" s="108">
        <f t="shared" si="6"/>
        <v>0</v>
      </c>
      <c r="K23" s="108">
        <f t="shared" si="6"/>
        <v>0</v>
      </c>
      <c r="L23" s="108">
        <f t="shared" si="6"/>
        <v>0</v>
      </c>
      <c r="M23" s="108">
        <f t="shared" si="6"/>
        <v>0</v>
      </c>
      <c r="N23" s="108">
        <f t="shared" si="6"/>
        <v>0</v>
      </c>
      <c r="O23" s="108">
        <f t="shared" si="6"/>
        <v>0</v>
      </c>
      <c r="P23" s="108">
        <f t="shared" si="6"/>
        <v>0</v>
      </c>
      <c r="Q23" s="108">
        <f t="shared" si="6"/>
        <v>0</v>
      </c>
      <c r="R23" s="108">
        <f t="shared" si="6"/>
        <v>0</v>
      </c>
      <c r="S23" s="108">
        <f t="shared" si="6"/>
        <v>0</v>
      </c>
      <c r="T23" s="108">
        <f t="shared" si="6"/>
        <v>0</v>
      </c>
      <c r="U23" s="108">
        <f t="shared" si="6"/>
        <v>0</v>
      </c>
      <c r="V23" s="108">
        <f t="shared" si="6"/>
        <v>0</v>
      </c>
      <c r="W23" s="108">
        <f t="shared" si="6"/>
        <v>0</v>
      </c>
      <c r="X23" s="108">
        <f t="shared" si="6"/>
        <v>0</v>
      </c>
      <c r="Y23" s="108">
        <f t="shared" si="6"/>
        <v>0</v>
      </c>
      <c r="Z23" s="108">
        <f t="shared" si="6"/>
        <v>0</v>
      </c>
      <c r="AA23" s="108">
        <f t="shared" si="6"/>
        <v>0</v>
      </c>
      <c r="AB23" s="108">
        <f t="shared" si="6"/>
        <v>0</v>
      </c>
      <c r="AC23" s="108">
        <f t="shared" si="6"/>
        <v>0</v>
      </c>
      <c r="AD23" s="108">
        <f t="shared" si="6"/>
        <v>0</v>
      </c>
      <c r="AE23" s="108">
        <f t="shared" si="6"/>
        <v>0</v>
      </c>
      <c r="AF23" s="108">
        <f t="shared" si="6"/>
        <v>0</v>
      </c>
      <c r="AG23" s="108">
        <f t="shared" si="6"/>
        <v>0</v>
      </c>
      <c r="AH23" s="108">
        <f t="shared" si="6"/>
        <v>0</v>
      </c>
      <c r="AI23" s="108">
        <f t="shared" si="6"/>
        <v>0</v>
      </c>
      <c r="AJ23" s="108">
        <f t="shared" si="6"/>
        <v>0</v>
      </c>
      <c r="AK23" s="108">
        <f t="shared" si="6"/>
        <v>0</v>
      </c>
      <c r="AL23" s="108">
        <f t="shared" si="6"/>
        <v>0</v>
      </c>
      <c r="AM23" s="114"/>
      <c r="AN23" s="99" t="s">
        <v>1435</v>
      </c>
    </row>
    <row r="24" spans="1:40" s="99" customFormat="1" hidden="1">
      <c r="A24" s="112" t="s">
        <v>1259</v>
      </c>
      <c r="B24" s="105">
        <f>C24+'表七(2)'!B24</f>
        <v>0</v>
      </c>
      <c r="C24" s="105">
        <f t="shared" si="1"/>
        <v>0</v>
      </c>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14"/>
      <c r="AN24" s="99" t="s">
        <v>1436</v>
      </c>
    </row>
    <row r="25" spans="1:40" s="99" customFormat="1" hidden="1">
      <c r="A25" s="112" t="s">
        <v>1260</v>
      </c>
      <c r="B25" s="105">
        <f>C25+'表七(2)'!B25</f>
        <v>0</v>
      </c>
      <c r="C25" s="105">
        <f t="shared" si="1"/>
        <v>0</v>
      </c>
      <c r="D25" s="108">
        <f t="shared" ref="D25:AL25" si="7">D26+D27</f>
        <v>0</v>
      </c>
      <c r="E25" s="108">
        <f t="shared" si="7"/>
        <v>0</v>
      </c>
      <c r="F25" s="108">
        <f t="shared" si="7"/>
        <v>0</v>
      </c>
      <c r="G25" s="108">
        <f t="shared" si="7"/>
        <v>0</v>
      </c>
      <c r="H25" s="108">
        <f t="shared" si="7"/>
        <v>0</v>
      </c>
      <c r="I25" s="108">
        <f t="shared" si="7"/>
        <v>0</v>
      </c>
      <c r="J25" s="108">
        <f t="shared" si="7"/>
        <v>0</v>
      </c>
      <c r="K25" s="108">
        <f t="shared" si="7"/>
        <v>0</v>
      </c>
      <c r="L25" s="108">
        <f t="shared" si="7"/>
        <v>0</v>
      </c>
      <c r="M25" s="108">
        <f t="shared" si="7"/>
        <v>0</v>
      </c>
      <c r="N25" s="108">
        <f t="shared" si="7"/>
        <v>0</v>
      </c>
      <c r="O25" s="108">
        <f t="shared" si="7"/>
        <v>0</v>
      </c>
      <c r="P25" s="108">
        <f t="shared" si="7"/>
        <v>0</v>
      </c>
      <c r="Q25" s="108">
        <f t="shared" si="7"/>
        <v>0</v>
      </c>
      <c r="R25" s="108">
        <f t="shared" si="7"/>
        <v>0</v>
      </c>
      <c r="S25" s="108">
        <f t="shared" si="7"/>
        <v>0</v>
      </c>
      <c r="T25" s="108">
        <f t="shared" si="7"/>
        <v>0</v>
      </c>
      <c r="U25" s="108">
        <f t="shared" si="7"/>
        <v>0</v>
      </c>
      <c r="V25" s="108">
        <f t="shared" si="7"/>
        <v>0</v>
      </c>
      <c r="W25" s="108">
        <f t="shared" si="7"/>
        <v>0</v>
      </c>
      <c r="X25" s="108">
        <f t="shared" si="7"/>
        <v>0</v>
      </c>
      <c r="Y25" s="108">
        <f t="shared" si="7"/>
        <v>0</v>
      </c>
      <c r="Z25" s="108">
        <f t="shared" si="7"/>
        <v>0</v>
      </c>
      <c r="AA25" s="108">
        <f t="shared" si="7"/>
        <v>0</v>
      </c>
      <c r="AB25" s="108">
        <f t="shared" si="7"/>
        <v>0</v>
      </c>
      <c r="AC25" s="108">
        <f t="shared" si="7"/>
        <v>0</v>
      </c>
      <c r="AD25" s="108">
        <f t="shared" si="7"/>
        <v>0</v>
      </c>
      <c r="AE25" s="108">
        <f t="shared" si="7"/>
        <v>0</v>
      </c>
      <c r="AF25" s="108">
        <f t="shared" si="7"/>
        <v>0</v>
      </c>
      <c r="AG25" s="108">
        <f t="shared" si="7"/>
        <v>0</v>
      </c>
      <c r="AH25" s="108">
        <f t="shared" si="7"/>
        <v>0</v>
      </c>
      <c r="AI25" s="108">
        <f t="shared" si="7"/>
        <v>0</v>
      </c>
      <c r="AJ25" s="108">
        <f t="shared" si="7"/>
        <v>0</v>
      </c>
      <c r="AK25" s="108">
        <f t="shared" si="7"/>
        <v>0</v>
      </c>
      <c r="AL25" s="108">
        <f t="shared" si="7"/>
        <v>0</v>
      </c>
      <c r="AM25" s="114"/>
      <c r="AN25" s="99" t="s">
        <v>1437</v>
      </c>
    </row>
    <row r="26" spans="1:40" s="99" customFormat="1" hidden="1">
      <c r="A26" s="112" t="s">
        <v>1261</v>
      </c>
      <c r="B26" s="105">
        <f>C26+'表七(2)'!B26</f>
        <v>0</v>
      </c>
      <c r="C26" s="105">
        <f t="shared" si="1"/>
        <v>0</v>
      </c>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14"/>
      <c r="AN26" s="99" t="s">
        <v>1438</v>
      </c>
    </row>
    <row r="27" spans="1:40" s="99" customFormat="1" hidden="1">
      <c r="A27" s="112" t="s">
        <v>1262</v>
      </c>
      <c r="B27" s="105">
        <f>C27+'表七(2)'!B27</f>
        <v>0</v>
      </c>
      <c r="C27" s="105">
        <f t="shared" si="1"/>
        <v>0</v>
      </c>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14"/>
      <c r="AN27" s="99" t="s">
        <v>1439</v>
      </c>
    </row>
    <row r="28" spans="1:40" s="99" customFormat="1" hidden="1">
      <c r="A28" s="112" t="s">
        <v>1263</v>
      </c>
      <c r="B28" s="105">
        <f>C28+'表七(2)'!B28</f>
        <v>0</v>
      </c>
      <c r="C28" s="105">
        <f t="shared" si="1"/>
        <v>0</v>
      </c>
      <c r="D28" s="108">
        <f t="shared" ref="D28:AL28" si="8">D29+D30</f>
        <v>0</v>
      </c>
      <c r="E28" s="108">
        <f t="shared" si="8"/>
        <v>0</v>
      </c>
      <c r="F28" s="108">
        <f t="shared" si="8"/>
        <v>0</v>
      </c>
      <c r="G28" s="108">
        <f t="shared" si="8"/>
        <v>0</v>
      </c>
      <c r="H28" s="108">
        <f t="shared" si="8"/>
        <v>0</v>
      </c>
      <c r="I28" s="108">
        <f t="shared" si="8"/>
        <v>0</v>
      </c>
      <c r="J28" s="108">
        <f t="shared" si="8"/>
        <v>0</v>
      </c>
      <c r="K28" s="108">
        <f t="shared" si="8"/>
        <v>0</v>
      </c>
      <c r="L28" s="108">
        <f t="shared" si="8"/>
        <v>0</v>
      </c>
      <c r="M28" s="108">
        <f t="shared" si="8"/>
        <v>0</v>
      </c>
      <c r="N28" s="108">
        <f t="shared" si="8"/>
        <v>0</v>
      </c>
      <c r="O28" s="108">
        <f t="shared" si="8"/>
        <v>0</v>
      </c>
      <c r="P28" s="108">
        <f t="shared" si="8"/>
        <v>0</v>
      </c>
      <c r="Q28" s="108">
        <f t="shared" si="8"/>
        <v>0</v>
      </c>
      <c r="R28" s="108">
        <f t="shared" si="8"/>
        <v>0</v>
      </c>
      <c r="S28" s="108">
        <f t="shared" si="8"/>
        <v>0</v>
      </c>
      <c r="T28" s="108">
        <f t="shared" si="8"/>
        <v>0</v>
      </c>
      <c r="U28" s="108">
        <f t="shared" si="8"/>
        <v>0</v>
      </c>
      <c r="V28" s="108">
        <f t="shared" si="8"/>
        <v>0</v>
      </c>
      <c r="W28" s="108">
        <f t="shared" si="8"/>
        <v>0</v>
      </c>
      <c r="X28" s="108">
        <f t="shared" si="8"/>
        <v>0</v>
      </c>
      <c r="Y28" s="108">
        <f t="shared" si="8"/>
        <v>0</v>
      </c>
      <c r="Z28" s="108">
        <f t="shared" si="8"/>
        <v>0</v>
      </c>
      <c r="AA28" s="108">
        <f t="shared" si="8"/>
        <v>0</v>
      </c>
      <c r="AB28" s="108">
        <f t="shared" si="8"/>
        <v>0</v>
      </c>
      <c r="AC28" s="108">
        <f t="shared" si="8"/>
        <v>0</v>
      </c>
      <c r="AD28" s="108">
        <f t="shared" si="8"/>
        <v>0</v>
      </c>
      <c r="AE28" s="108">
        <f t="shared" si="8"/>
        <v>0</v>
      </c>
      <c r="AF28" s="108">
        <f t="shared" si="8"/>
        <v>0</v>
      </c>
      <c r="AG28" s="108">
        <f t="shared" si="8"/>
        <v>0</v>
      </c>
      <c r="AH28" s="108">
        <f t="shared" si="8"/>
        <v>0</v>
      </c>
      <c r="AI28" s="108">
        <f t="shared" si="8"/>
        <v>0</v>
      </c>
      <c r="AJ28" s="108">
        <f t="shared" si="8"/>
        <v>0</v>
      </c>
      <c r="AK28" s="108">
        <f t="shared" si="8"/>
        <v>0</v>
      </c>
      <c r="AL28" s="108">
        <f t="shared" si="8"/>
        <v>0</v>
      </c>
      <c r="AM28" s="114" t="b">
        <f>C28=AO23</f>
        <v>1</v>
      </c>
      <c r="AN28" s="99" t="s">
        <v>1440</v>
      </c>
    </row>
    <row r="29" spans="1:40" s="99" customFormat="1" hidden="1">
      <c r="A29" s="112" t="s">
        <v>1264</v>
      </c>
      <c r="B29" s="105">
        <f>C29+'表七(2)'!B29</f>
        <v>0</v>
      </c>
      <c r="C29" s="105">
        <f t="shared" si="1"/>
        <v>0</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14"/>
      <c r="AN29" s="99" t="s">
        <v>1441</v>
      </c>
    </row>
    <row r="30" spans="1:40" s="99" customFormat="1" hidden="1">
      <c r="A30" s="112" t="s">
        <v>1265</v>
      </c>
      <c r="B30" s="105">
        <f>C30+'表七(2)'!B30</f>
        <v>0</v>
      </c>
      <c r="C30" s="105">
        <f t="shared" si="1"/>
        <v>0</v>
      </c>
      <c r="D30" s="108">
        <f t="shared" ref="D30:AL30" si="9">SUM(D31:D35)</f>
        <v>0</v>
      </c>
      <c r="E30" s="108">
        <f t="shared" si="9"/>
        <v>0</v>
      </c>
      <c r="F30" s="108">
        <f t="shared" si="9"/>
        <v>0</v>
      </c>
      <c r="G30" s="108">
        <f t="shared" si="9"/>
        <v>0</v>
      </c>
      <c r="H30" s="108">
        <f t="shared" si="9"/>
        <v>0</v>
      </c>
      <c r="I30" s="108">
        <f t="shared" si="9"/>
        <v>0</v>
      </c>
      <c r="J30" s="108">
        <f t="shared" si="9"/>
        <v>0</v>
      </c>
      <c r="K30" s="108">
        <f t="shared" si="9"/>
        <v>0</v>
      </c>
      <c r="L30" s="108">
        <f t="shared" si="9"/>
        <v>0</v>
      </c>
      <c r="M30" s="108">
        <f t="shared" si="9"/>
        <v>0</v>
      </c>
      <c r="N30" s="108">
        <f t="shared" si="9"/>
        <v>0</v>
      </c>
      <c r="O30" s="108">
        <f t="shared" si="9"/>
        <v>0</v>
      </c>
      <c r="P30" s="108">
        <f t="shared" si="9"/>
        <v>0</v>
      </c>
      <c r="Q30" s="108">
        <f t="shared" si="9"/>
        <v>0</v>
      </c>
      <c r="R30" s="108">
        <f t="shared" si="9"/>
        <v>0</v>
      </c>
      <c r="S30" s="108">
        <f t="shared" si="9"/>
        <v>0</v>
      </c>
      <c r="T30" s="108">
        <f t="shared" si="9"/>
        <v>0</v>
      </c>
      <c r="U30" s="108">
        <f t="shared" si="9"/>
        <v>0</v>
      </c>
      <c r="V30" s="108">
        <f t="shared" si="9"/>
        <v>0</v>
      </c>
      <c r="W30" s="108">
        <f t="shared" si="9"/>
        <v>0</v>
      </c>
      <c r="X30" s="108">
        <f t="shared" si="9"/>
        <v>0</v>
      </c>
      <c r="Y30" s="108">
        <f t="shared" si="9"/>
        <v>0</v>
      </c>
      <c r="Z30" s="108">
        <f t="shared" si="9"/>
        <v>0</v>
      </c>
      <c r="AA30" s="108">
        <f t="shared" si="9"/>
        <v>0</v>
      </c>
      <c r="AB30" s="108">
        <f t="shared" si="9"/>
        <v>0</v>
      </c>
      <c r="AC30" s="108">
        <f t="shared" si="9"/>
        <v>0</v>
      </c>
      <c r="AD30" s="108">
        <f t="shared" si="9"/>
        <v>0</v>
      </c>
      <c r="AE30" s="108">
        <f t="shared" si="9"/>
        <v>0</v>
      </c>
      <c r="AF30" s="108">
        <f t="shared" si="9"/>
        <v>0</v>
      </c>
      <c r="AG30" s="108">
        <f t="shared" si="9"/>
        <v>0</v>
      </c>
      <c r="AH30" s="108">
        <f t="shared" si="9"/>
        <v>0</v>
      </c>
      <c r="AI30" s="108">
        <f t="shared" si="9"/>
        <v>0</v>
      </c>
      <c r="AJ30" s="108">
        <f t="shared" si="9"/>
        <v>0</v>
      </c>
      <c r="AK30" s="108">
        <f t="shared" si="9"/>
        <v>0</v>
      </c>
      <c r="AL30" s="108">
        <f t="shared" si="9"/>
        <v>0</v>
      </c>
      <c r="AM30" s="114"/>
      <c r="AN30" s="99" t="s">
        <v>1442</v>
      </c>
    </row>
    <row r="31" spans="1:40" s="99" customFormat="1" hidden="1">
      <c r="A31" s="112" t="s">
        <v>1266</v>
      </c>
      <c r="B31" s="105">
        <f>C31+'表七(2)'!B31</f>
        <v>0</v>
      </c>
      <c r="C31" s="105">
        <f t="shared" si="1"/>
        <v>0</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14"/>
      <c r="AN31" s="99" t="s">
        <v>1443</v>
      </c>
    </row>
    <row r="32" spans="1:40" s="99" customFormat="1" hidden="1">
      <c r="A32" s="112" t="s">
        <v>1267</v>
      </c>
      <c r="B32" s="105">
        <f>C32+'表七(2)'!B32</f>
        <v>0</v>
      </c>
      <c r="C32" s="105">
        <f t="shared" si="1"/>
        <v>0</v>
      </c>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14"/>
      <c r="AN32" s="99" t="s">
        <v>1444</v>
      </c>
    </row>
    <row r="33" spans="1:40" s="99" customFormat="1" hidden="1">
      <c r="A33" s="112" t="s">
        <v>1268</v>
      </c>
      <c r="B33" s="105">
        <f>C33+'表七(2)'!B33</f>
        <v>0</v>
      </c>
      <c r="C33" s="105">
        <f t="shared" si="1"/>
        <v>0</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14"/>
      <c r="AN33" s="99" t="s">
        <v>1445</v>
      </c>
    </row>
    <row r="34" spans="1:40" s="99" customFormat="1" hidden="1">
      <c r="A34" s="112" t="s">
        <v>1269</v>
      </c>
      <c r="B34" s="105">
        <f>C34+'表七(2)'!B34</f>
        <v>0</v>
      </c>
      <c r="C34" s="105">
        <f t="shared" si="1"/>
        <v>0</v>
      </c>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14"/>
      <c r="AN34" s="99" t="s">
        <v>1446</v>
      </c>
    </row>
    <row r="35" spans="1:40" s="99" customFormat="1" hidden="1">
      <c r="A35" s="112" t="s">
        <v>1270</v>
      </c>
      <c r="B35" s="105">
        <f>C35+'表七(2)'!B35</f>
        <v>0</v>
      </c>
      <c r="C35" s="105">
        <f t="shared" si="1"/>
        <v>0</v>
      </c>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14"/>
      <c r="AN35" s="99" t="s">
        <v>1447</v>
      </c>
    </row>
    <row r="36" spans="1:40" s="99" customFormat="1" hidden="1">
      <c r="A36" s="112" t="s">
        <v>1271</v>
      </c>
      <c r="B36" s="105">
        <f>C36+'表七(2)'!B36</f>
        <v>0</v>
      </c>
      <c r="C36" s="105">
        <f t="shared" si="1"/>
        <v>0</v>
      </c>
      <c r="D36" s="108">
        <f t="shared" ref="D36:AL36" si="10">D37+D38</f>
        <v>0</v>
      </c>
      <c r="E36" s="108">
        <f t="shared" si="10"/>
        <v>0</v>
      </c>
      <c r="F36" s="108">
        <f t="shared" si="10"/>
        <v>0</v>
      </c>
      <c r="G36" s="108">
        <f t="shared" si="10"/>
        <v>0</v>
      </c>
      <c r="H36" s="108">
        <f t="shared" si="10"/>
        <v>0</v>
      </c>
      <c r="I36" s="108">
        <f t="shared" si="10"/>
        <v>0</v>
      </c>
      <c r="J36" s="108">
        <f t="shared" si="10"/>
        <v>0</v>
      </c>
      <c r="K36" s="108">
        <f t="shared" si="10"/>
        <v>0</v>
      </c>
      <c r="L36" s="108">
        <f t="shared" si="10"/>
        <v>0</v>
      </c>
      <c r="M36" s="108">
        <f t="shared" si="10"/>
        <v>0</v>
      </c>
      <c r="N36" s="108">
        <f t="shared" si="10"/>
        <v>0</v>
      </c>
      <c r="O36" s="108">
        <f t="shared" si="10"/>
        <v>0</v>
      </c>
      <c r="P36" s="108">
        <f t="shared" si="10"/>
        <v>0</v>
      </c>
      <c r="Q36" s="108">
        <f t="shared" si="10"/>
        <v>0</v>
      </c>
      <c r="R36" s="108">
        <f t="shared" si="10"/>
        <v>0</v>
      </c>
      <c r="S36" s="108">
        <f t="shared" si="10"/>
        <v>0</v>
      </c>
      <c r="T36" s="108">
        <f t="shared" si="10"/>
        <v>0</v>
      </c>
      <c r="U36" s="108">
        <f t="shared" si="10"/>
        <v>0</v>
      </c>
      <c r="V36" s="108">
        <f t="shared" si="10"/>
        <v>0</v>
      </c>
      <c r="W36" s="108">
        <f t="shared" si="10"/>
        <v>0</v>
      </c>
      <c r="X36" s="108">
        <f t="shared" si="10"/>
        <v>0</v>
      </c>
      <c r="Y36" s="108">
        <f t="shared" si="10"/>
        <v>0</v>
      </c>
      <c r="Z36" s="108">
        <f t="shared" si="10"/>
        <v>0</v>
      </c>
      <c r="AA36" s="108">
        <f t="shared" si="10"/>
        <v>0</v>
      </c>
      <c r="AB36" s="108">
        <f t="shared" si="10"/>
        <v>0</v>
      </c>
      <c r="AC36" s="108">
        <f t="shared" si="10"/>
        <v>0</v>
      </c>
      <c r="AD36" s="108">
        <f t="shared" si="10"/>
        <v>0</v>
      </c>
      <c r="AE36" s="108">
        <f t="shared" si="10"/>
        <v>0</v>
      </c>
      <c r="AF36" s="108">
        <f t="shared" si="10"/>
        <v>0</v>
      </c>
      <c r="AG36" s="108">
        <f t="shared" si="10"/>
        <v>0</v>
      </c>
      <c r="AH36" s="108">
        <f t="shared" si="10"/>
        <v>0</v>
      </c>
      <c r="AI36" s="108">
        <f t="shared" si="10"/>
        <v>0</v>
      </c>
      <c r="AJ36" s="108">
        <f t="shared" si="10"/>
        <v>0</v>
      </c>
      <c r="AK36" s="108">
        <f t="shared" si="10"/>
        <v>0</v>
      </c>
      <c r="AL36" s="108">
        <f t="shared" si="10"/>
        <v>0</v>
      </c>
      <c r="AM36" s="114" t="b">
        <f>C36=AO30</f>
        <v>1</v>
      </c>
      <c r="AN36" s="99" t="s">
        <v>1448</v>
      </c>
    </row>
    <row r="37" spans="1:40" s="99" customFormat="1" hidden="1">
      <c r="A37" s="112" t="s">
        <v>1272</v>
      </c>
      <c r="B37" s="105">
        <f>C37+'表七(2)'!B37</f>
        <v>0</v>
      </c>
      <c r="C37" s="105">
        <f t="shared" si="1"/>
        <v>0</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14"/>
      <c r="AN37" s="99" t="s">
        <v>1449</v>
      </c>
    </row>
    <row r="38" spans="1:40" s="99" customFormat="1" hidden="1">
      <c r="A38" s="112" t="s">
        <v>1273</v>
      </c>
      <c r="B38" s="105">
        <f>C38+'表七(2)'!B38</f>
        <v>0</v>
      </c>
      <c r="C38" s="105">
        <f t="shared" si="1"/>
        <v>0</v>
      </c>
      <c r="D38" s="108">
        <f t="shared" ref="D38:AL38" si="11">SUM(D39:D45)</f>
        <v>0</v>
      </c>
      <c r="E38" s="108">
        <f t="shared" si="11"/>
        <v>0</v>
      </c>
      <c r="F38" s="108">
        <f t="shared" si="11"/>
        <v>0</v>
      </c>
      <c r="G38" s="108">
        <f t="shared" si="11"/>
        <v>0</v>
      </c>
      <c r="H38" s="108">
        <f t="shared" si="11"/>
        <v>0</v>
      </c>
      <c r="I38" s="108">
        <f t="shared" si="11"/>
        <v>0</v>
      </c>
      <c r="J38" s="108">
        <f t="shared" si="11"/>
        <v>0</v>
      </c>
      <c r="K38" s="108">
        <f t="shared" si="11"/>
        <v>0</v>
      </c>
      <c r="L38" s="108">
        <f t="shared" si="11"/>
        <v>0</v>
      </c>
      <c r="M38" s="108">
        <f t="shared" si="11"/>
        <v>0</v>
      </c>
      <c r="N38" s="108">
        <f t="shared" si="11"/>
        <v>0</v>
      </c>
      <c r="O38" s="108">
        <f t="shared" si="11"/>
        <v>0</v>
      </c>
      <c r="P38" s="108">
        <f t="shared" si="11"/>
        <v>0</v>
      </c>
      <c r="Q38" s="108">
        <f t="shared" si="11"/>
        <v>0</v>
      </c>
      <c r="R38" s="108">
        <f t="shared" si="11"/>
        <v>0</v>
      </c>
      <c r="S38" s="108">
        <f t="shared" si="11"/>
        <v>0</v>
      </c>
      <c r="T38" s="108">
        <f t="shared" si="11"/>
        <v>0</v>
      </c>
      <c r="U38" s="108">
        <f t="shared" si="11"/>
        <v>0</v>
      </c>
      <c r="V38" s="108">
        <f t="shared" si="11"/>
        <v>0</v>
      </c>
      <c r="W38" s="108">
        <f t="shared" si="11"/>
        <v>0</v>
      </c>
      <c r="X38" s="108">
        <f t="shared" si="11"/>
        <v>0</v>
      </c>
      <c r="Y38" s="108">
        <f t="shared" si="11"/>
        <v>0</v>
      </c>
      <c r="Z38" s="108">
        <f t="shared" si="11"/>
        <v>0</v>
      </c>
      <c r="AA38" s="108">
        <f t="shared" si="11"/>
        <v>0</v>
      </c>
      <c r="AB38" s="108">
        <f t="shared" si="11"/>
        <v>0</v>
      </c>
      <c r="AC38" s="108">
        <f t="shared" si="11"/>
        <v>0</v>
      </c>
      <c r="AD38" s="108">
        <f t="shared" si="11"/>
        <v>0</v>
      </c>
      <c r="AE38" s="108">
        <f t="shared" si="11"/>
        <v>0</v>
      </c>
      <c r="AF38" s="108">
        <f t="shared" si="11"/>
        <v>0</v>
      </c>
      <c r="AG38" s="108">
        <f t="shared" si="11"/>
        <v>0</v>
      </c>
      <c r="AH38" s="108">
        <f t="shared" si="11"/>
        <v>0</v>
      </c>
      <c r="AI38" s="108">
        <f t="shared" si="11"/>
        <v>0</v>
      </c>
      <c r="AJ38" s="108">
        <f t="shared" si="11"/>
        <v>0</v>
      </c>
      <c r="AK38" s="108">
        <f t="shared" si="11"/>
        <v>0</v>
      </c>
      <c r="AL38" s="108">
        <f t="shared" si="11"/>
        <v>0</v>
      </c>
      <c r="AM38" s="114"/>
      <c r="AN38" s="99" t="s">
        <v>1450</v>
      </c>
    </row>
    <row r="39" spans="1:40" s="99" customFormat="1" hidden="1">
      <c r="A39" s="112" t="s">
        <v>1274</v>
      </c>
      <c r="B39" s="105">
        <f>C39+'表七(2)'!B39</f>
        <v>0</v>
      </c>
      <c r="C39" s="105">
        <f t="shared" si="1"/>
        <v>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14"/>
      <c r="AN39" s="99" t="s">
        <v>1451</v>
      </c>
    </row>
    <row r="40" spans="1:40" s="99" customFormat="1" hidden="1">
      <c r="A40" s="112" t="s">
        <v>1275</v>
      </c>
      <c r="B40" s="105">
        <f>C40+'表七(2)'!B40</f>
        <v>0</v>
      </c>
      <c r="C40" s="105">
        <f t="shared" si="1"/>
        <v>0</v>
      </c>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14"/>
      <c r="AN40" s="99" t="s">
        <v>1452</v>
      </c>
    </row>
    <row r="41" spans="1:40" s="99" customFormat="1" hidden="1">
      <c r="A41" s="112" t="s">
        <v>1276</v>
      </c>
      <c r="B41" s="105">
        <f>C41+'表七(2)'!B41</f>
        <v>0</v>
      </c>
      <c r="C41" s="105">
        <f t="shared" si="1"/>
        <v>0</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14"/>
      <c r="AN41" s="99" t="s">
        <v>1453</v>
      </c>
    </row>
    <row r="42" spans="1:40" s="99" customFormat="1" hidden="1">
      <c r="A42" s="112" t="s">
        <v>1277</v>
      </c>
      <c r="B42" s="105">
        <f>C42+'表七(2)'!B42</f>
        <v>0</v>
      </c>
      <c r="C42" s="105">
        <f t="shared" si="1"/>
        <v>0</v>
      </c>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14"/>
      <c r="AN42" s="99" t="s">
        <v>1454</v>
      </c>
    </row>
    <row r="43" spans="1:40" s="99" customFormat="1" hidden="1">
      <c r="A43" s="112" t="s">
        <v>1278</v>
      </c>
      <c r="B43" s="105">
        <f>C43+'表七(2)'!B43</f>
        <v>0</v>
      </c>
      <c r="C43" s="105">
        <f t="shared" si="1"/>
        <v>0</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14"/>
      <c r="AN43" s="99" t="s">
        <v>1455</v>
      </c>
    </row>
    <row r="44" spans="1:40" s="99" customFormat="1" hidden="1">
      <c r="A44" s="112" t="s">
        <v>1279</v>
      </c>
      <c r="B44" s="105">
        <f>C44+'表七(2)'!B44</f>
        <v>0</v>
      </c>
      <c r="C44" s="105">
        <f t="shared" si="1"/>
        <v>0</v>
      </c>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14"/>
      <c r="AN44" s="99" t="s">
        <v>1456</v>
      </c>
    </row>
    <row r="45" spans="1:40" s="99" customFormat="1" hidden="1">
      <c r="A45" s="112" t="s">
        <v>1280</v>
      </c>
      <c r="B45" s="105">
        <f>C45+'表七(2)'!B45</f>
        <v>0</v>
      </c>
      <c r="C45" s="105">
        <f t="shared" si="1"/>
        <v>0</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14"/>
      <c r="AN45" s="99" t="s">
        <v>1457</v>
      </c>
    </row>
    <row r="46" spans="1:40" s="99" customFormat="1" hidden="1">
      <c r="A46" s="112" t="s">
        <v>1281</v>
      </c>
      <c r="B46" s="105">
        <f>C46+'表七(2)'!B46</f>
        <v>0</v>
      </c>
      <c r="C46" s="105">
        <f t="shared" si="1"/>
        <v>0</v>
      </c>
      <c r="D46" s="108">
        <f t="shared" ref="D46:AL46" si="12">D47+D48</f>
        <v>0</v>
      </c>
      <c r="E46" s="108">
        <f t="shared" si="12"/>
        <v>0</v>
      </c>
      <c r="F46" s="108">
        <f t="shared" si="12"/>
        <v>0</v>
      </c>
      <c r="G46" s="108">
        <f t="shared" si="12"/>
        <v>0</v>
      </c>
      <c r="H46" s="108">
        <f t="shared" si="12"/>
        <v>0</v>
      </c>
      <c r="I46" s="108">
        <f t="shared" si="12"/>
        <v>0</v>
      </c>
      <c r="J46" s="108">
        <f t="shared" si="12"/>
        <v>0</v>
      </c>
      <c r="K46" s="108">
        <f t="shared" si="12"/>
        <v>0</v>
      </c>
      <c r="L46" s="108">
        <f t="shared" si="12"/>
        <v>0</v>
      </c>
      <c r="M46" s="108">
        <f t="shared" si="12"/>
        <v>0</v>
      </c>
      <c r="N46" s="108">
        <f t="shared" si="12"/>
        <v>0</v>
      </c>
      <c r="O46" s="108">
        <f t="shared" si="12"/>
        <v>0</v>
      </c>
      <c r="P46" s="108">
        <f t="shared" si="12"/>
        <v>0</v>
      </c>
      <c r="Q46" s="108">
        <f t="shared" si="12"/>
        <v>0</v>
      </c>
      <c r="R46" s="108">
        <f t="shared" si="12"/>
        <v>0</v>
      </c>
      <c r="S46" s="108">
        <f t="shared" si="12"/>
        <v>0</v>
      </c>
      <c r="T46" s="108">
        <f t="shared" si="12"/>
        <v>0</v>
      </c>
      <c r="U46" s="108">
        <f t="shared" si="12"/>
        <v>0</v>
      </c>
      <c r="V46" s="108">
        <f t="shared" si="12"/>
        <v>0</v>
      </c>
      <c r="W46" s="108">
        <f t="shared" si="12"/>
        <v>0</v>
      </c>
      <c r="X46" s="108">
        <f t="shared" si="12"/>
        <v>0</v>
      </c>
      <c r="Y46" s="108">
        <f t="shared" si="12"/>
        <v>0</v>
      </c>
      <c r="Z46" s="108">
        <f t="shared" si="12"/>
        <v>0</v>
      </c>
      <c r="AA46" s="108">
        <f t="shared" si="12"/>
        <v>0</v>
      </c>
      <c r="AB46" s="108">
        <f t="shared" si="12"/>
        <v>0</v>
      </c>
      <c r="AC46" s="108">
        <f t="shared" si="12"/>
        <v>0</v>
      </c>
      <c r="AD46" s="108">
        <f t="shared" si="12"/>
        <v>0</v>
      </c>
      <c r="AE46" s="108">
        <f t="shared" si="12"/>
        <v>0</v>
      </c>
      <c r="AF46" s="108">
        <f t="shared" si="12"/>
        <v>0</v>
      </c>
      <c r="AG46" s="108">
        <f t="shared" si="12"/>
        <v>0</v>
      </c>
      <c r="AH46" s="108">
        <f t="shared" si="12"/>
        <v>0</v>
      </c>
      <c r="AI46" s="108">
        <f t="shared" si="12"/>
        <v>0</v>
      </c>
      <c r="AJ46" s="108">
        <f t="shared" si="12"/>
        <v>0</v>
      </c>
      <c r="AK46" s="108">
        <f t="shared" si="12"/>
        <v>0</v>
      </c>
      <c r="AL46" s="108">
        <f t="shared" si="12"/>
        <v>0</v>
      </c>
      <c r="AM46" s="114" t="b">
        <f>C46=AO62</f>
        <v>1</v>
      </c>
      <c r="AN46" s="99" t="s">
        <v>1458</v>
      </c>
    </row>
    <row r="47" spans="1:40" s="99" customFormat="1" hidden="1">
      <c r="A47" s="112" t="s">
        <v>1282</v>
      </c>
      <c r="B47" s="105">
        <f>C47+'表七(2)'!B47</f>
        <v>0</v>
      </c>
      <c r="C47" s="105">
        <f t="shared" si="1"/>
        <v>0</v>
      </c>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14"/>
      <c r="AN47" s="99" t="s">
        <v>1459</v>
      </c>
    </row>
    <row r="48" spans="1:40" s="99" customFormat="1" hidden="1">
      <c r="A48" s="112" t="s">
        <v>1283</v>
      </c>
      <c r="B48" s="105">
        <f>C48+'表七(2)'!B48</f>
        <v>0</v>
      </c>
      <c r="C48" s="105">
        <f t="shared" si="1"/>
        <v>0</v>
      </c>
      <c r="D48" s="108">
        <f t="shared" ref="D48:AL48" si="13">SUM(D49:D55)</f>
        <v>0</v>
      </c>
      <c r="E48" s="108">
        <f t="shared" si="13"/>
        <v>0</v>
      </c>
      <c r="F48" s="108">
        <f t="shared" si="13"/>
        <v>0</v>
      </c>
      <c r="G48" s="108">
        <f t="shared" si="13"/>
        <v>0</v>
      </c>
      <c r="H48" s="108">
        <f t="shared" si="13"/>
        <v>0</v>
      </c>
      <c r="I48" s="108">
        <f t="shared" si="13"/>
        <v>0</v>
      </c>
      <c r="J48" s="108">
        <f t="shared" si="13"/>
        <v>0</v>
      </c>
      <c r="K48" s="108">
        <f t="shared" si="13"/>
        <v>0</v>
      </c>
      <c r="L48" s="108">
        <f t="shared" si="13"/>
        <v>0</v>
      </c>
      <c r="M48" s="108">
        <f t="shared" si="13"/>
        <v>0</v>
      </c>
      <c r="N48" s="108">
        <f t="shared" si="13"/>
        <v>0</v>
      </c>
      <c r="O48" s="108">
        <f t="shared" si="13"/>
        <v>0</v>
      </c>
      <c r="P48" s="108">
        <f t="shared" si="13"/>
        <v>0</v>
      </c>
      <c r="Q48" s="108">
        <f t="shared" si="13"/>
        <v>0</v>
      </c>
      <c r="R48" s="108">
        <f t="shared" si="13"/>
        <v>0</v>
      </c>
      <c r="S48" s="108">
        <f t="shared" si="13"/>
        <v>0</v>
      </c>
      <c r="T48" s="108">
        <f t="shared" si="13"/>
        <v>0</v>
      </c>
      <c r="U48" s="108">
        <f t="shared" si="13"/>
        <v>0</v>
      </c>
      <c r="V48" s="108">
        <f t="shared" si="13"/>
        <v>0</v>
      </c>
      <c r="W48" s="108">
        <f t="shared" si="13"/>
        <v>0</v>
      </c>
      <c r="X48" s="108">
        <f t="shared" si="13"/>
        <v>0</v>
      </c>
      <c r="Y48" s="108">
        <f t="shared" si="13"/>
        <v>0</v>
      </c>
      <c r="Z48" s="108">
        <f t="shared" si="13"/>
        <v>0</v>
      </c>
      <c r="AA48" s="108">
        <f t="shared" si="13"/>
        <v>0</v>
      </c>
      <c r="AB48" s="108">
        <f t="shared" si="13"/>
        <v>0</v>
      </c>
      <c r="AC48" s="108">
        <f t="shared" si="13"/>
        <v>0</v>
      </c>
      <c r="AD48" s="108">
        <f t="shared" si="13"/>
        <v>0</v>
      </c>
      <c r="AE48" s="108">
        <f t="shared" si="13"/>
        <v>0</v>
      </c>
      <c r="AF48" s="108">
        <f t="shared" si="13"/>
        <v>0</v>
      </c>
      <c r="AG48" s="108">
        <f t="shared" si="13"/>
        <v>0</v>
      </c>
      <c r="AH48" s="108">
        <f t="shared" si="13"/>
        <v>0</v>
      </c>
      <c r="AI48" s="108">
        <f t="shared" si="13"/>
        <v>0</v>
      </c>
      <c r="AJ48" s="108">
        <f t="shared" si="13"/>
        <v>0</v>
      </c>
      <c r="AK48" s="108">
        <f t="shared" si="13"/>
        <v>0</v>
      </c>
      <c r="AL48" s="108">
        <f t="shared" si="13"/>
        <v>0</v>
      </c>
      <c r="AM48" s="114"/>
      <c r="AN48" s="99" t="s">
        <v>1460</v>
      </c>
    </row>
    <row r="49" spans="1:40" s="99" customFormat="1" hidden="1">
      <c r="A49" s="112" t="s">
        <v>1284</v>
      </c>
      <c r="B49" s="105">
        <f>C49+'表七(2)'!B49</f>
        <v>0</v>
      </c>
      <c r="C49" s="105">
        <f t="shared" si="1"/>
        <v>0</v>
      </c>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14"/>
      <c r="AN49" s="99" t="s">
        <v>1461</v>
      </c>
    </row>
    <row r="50" spans="1:40" s="99" customFormat="1" hidden="1">
      <c r="A50" s="112" t="s">
        <v>1285</v>
      </c>
      <c r="B50" s="105">
        <f>C50+'表七(2)'!B50</f>
        <v>0</v>
      </c>
      <c r="C50" s="105">
        <f t="shared" si="1"/>
        <v>0</v>
      </c>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14"/>
      <c r="AN50" s="99" t="s">
        <v>1462</v>
      </c>
    </row>
    <row r="51" spans="1:40" s="99" customFormat="1" hidden="1">
      <c r="A51" s="112" t="s">
        <v>1286</v>
      </c>
      <c r="B51" s="105">
        <f>C51+'表七(2)'!B51</f>
        <v>0</v>
      </c>
      <c r="C51" s="105">
        <f t="shared" si="1"/>
        <v>0</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14"/>
      <c r="AN51" s="99" t="s">
        <v>1463</v>
      </c>
    </row>
    <row r="52" spans="1:40" s="99" customFormat="1" hidden="1">
      <c r="A52" s="112" t="s">
        <v>1287</v>
      </c>
      <c r="B52" s="105">
        <f>C52+'表七(2)'!B52</f>
        <v>0</v>
      </c>
      <c r="C52" s="105">
        <f t="shared" si="1"/>
        <v>0</v>
      </c>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14"/>
      <c r="AN52" s="99" t="s">
        <v>1464</v>
      </c>
    </row>
    <row r="53" spans="1:40" s="99" customFormat="1" hidden="1">
      <c r="A53" s="112" t="s">
        <v>1288</v>
      </c>
      <c r="B53" s="105">
        <f>C53+'表七(2)'!B53</f>
        <v>0</v>
      </c>
      <c r="C53" s="105">
        <f t="shared" si="1"/>
        <v>0</v>
      </c>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14"/>
      <c r="AN53" s="99" t="s">
        <v>1465</v>
      </c>
    </row>
    <row r="54" spans="1:40" s="99" customFormat="1" hidden="1">
      <c r="A54" s="112" t="s">
        <v>1289</v>
      </c>
      <c r="B54" s="105">
        <f>C54+'表七(2)'!B54</f>
        <v>0</v>
      </c>
      <c r="C54" s="105">
        <f t="shared" si="1"/>
        <v>0</v>
      </c>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14"/>
      <c r="AN54" s="99" t="s">
        <v>1466</v>
      </c>
    </row>
    <row r="55" spans="1:40" s="99" customFormat="1" hidden="1">
      <c r="A55" s="112" t="s">
        <v>1290</v>
      </c>
      <c r="B55" s="105">
        <f>C55+'表七(2)'!B55</f>
        <v>0</v>
      </c>
      <c r="C55" s="105">
        <f t="shared" si="1"/>
        <v>0</v>
      </c>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14"/>
      <c r="AN55" s="99" t="s">
        <v>1467</v>
      </c>
    </row>
    <row r="56" spans="1:40" s="99" customFormat="1" hidden="1">
      <c r="A56" s="112" t="s">
        <v>1291</v>
      </c>
      <c r="B56" s="105">
        <f>C56+'表七(2)'!B56</f>
        <v>144983</v>
      </c>
      <c r="C56" s="105">
        <f t="shared" si="1"/>
        <v>144983</v>
      </c>
      <c r="D56" s="108">
        <f t="shared" ref="D56:AL56" si="14">D57+D58</f>
        <v>0</v>
      </c>
      <c r="E56" s="108">
        <f t="shared" si="14"/>
        <v>75817</v>
      </c>
      <c r="F56" s="108">
        <f t="shared" si="14"/>
        <v>21769</v>
      </c>
      <c r="G56" s="108">
        <f t="shared" si="14"/>
        <v>621</v>
      </c>
      <c r="H56" s="108">
        <f t="shared" si="14"/>
        <v>0</v>
      </c>
      <c r="I56" s="108">
        <f t="shared" si="14"/>
        <v>0</v>
      </c>
      <c r="J56" s="108">
        <f t="shared" si="14"/>
        <v>7500</v>
      </c>
      <c r="K56" s="108">
        <f t="shared" si="14"/>
        <v>9687</v>
      </c>
      <c r="L56" s="108">
        <f t="shared" si="14"/>
        <v>23100</v>
      </c>
      <c r="M56" s="108">
        <f t="shared" si="14"/>
        <v>0</v>
      </c>
      <c r="N56" s="108">
        <f t="shared" si="14"/>
        <v>0</v>
      </c>
      <c r="O56" s="108">
        <f t="shared" si="14"/>
        <v>0</v>
      </c>
      <c r="P56" s="108">
        <f t="shared" si="14"/>
        <v>3195</v>
      </c>
      <c r="Q56" s="108">
        <f t="shared" si="14"/>
        <v>0</v>
      </c>
      <c r="R56" s="108">
        <f t="shared" si="14"/>
        <v>0</v>
      </c>
      <c r="S56" s="108">
        <f t="shared" si="14"/>
        <v>0</v>
      </c>
      <c r="T56" s="108">
        <f t="shared" si="14"/>
        <v>0</v>
      </c>
      <c r="U56" s="108">
        <f t="shared" si="14"/>
        <v>1032</v>
      </c>
      <c r="V56" s="108">
        <f t="shared" si="14"/>
        <v>0</v>
      </c>
      <c r="W56" s="108">
        <f t="shared" si="14"/>
        <v>0</v>
      </c>
      <c r="X56" s="108">
        <f t="shared" si="14"/>
        <v>2262</v>
      </c>
      <c r="Y56" s="108">
        <f t="shared" si="14"/>
        <v>0</v>
      </c>
      <c r="Z56" s="108">
        <f t="shared" si="14"/>
        <v>0</v>
      </c>
      <c r="AA56" s="108">
        <f t="shared" si="14"/>
        <v>0</v>
      </c>
      <c r="AB56" s="108">
        <f t="shared" si="14"/>
        <v>0</v>
      </c>
      <c r="AC56" s="108">
        <f t="shared" si="14"/>
        <v>0</v>
      </c>
      <c r="AD56" s="108">
        <f t="shared" si="14"/>
        <v>0</v>
      </c>
      <c r="AE56" s="108">
        <f t="shared" si="14"/>
        <v>0</v>
      </c>
      <c r="AF56" s="108">
        <f t="shared" si="14"/>
        <v>0</v>
      </c>
      <c r="AG56" s="108">
        <f t="shared" si="14"/>
        <v>0</v>
      </c>
      <c r="AH56" s="108">
        <f t="shared" si="14"/>
        <v>0</v>
      </c>
      <c r="AI56" s="108">
        <f t="shared" si="14"/>
        <v>0</v>
      </c>
      <c r="AJ56" s="108">
        <f t="shared" si="14"/>
        <v>0</v>
      </c>
      <c r="AK56" s="108">
        <f t="shared" si="14"/>
        <v>0</v>
      </c>
      <c r="AL56" s="108">
        <f t="shared" si="14"/>
        <v>0</v>
      </c>
      <c r="AM56" s="114" t="b">
        <f>C56=AO45</f>
        <v>0</v>
      </c>
      <c r="AN56" s="99" t="s">
        <v>1468</v>
      </c>
    </row>
    <row r="57" spans="1:40" s="99" customFormat="1" hidden="1">
      <c r="A57" s="112" t="s">
        <v>1292</v>
      </c>
      <c r="B57" s="105">
        <f>C57+'表七(2)'!B57</f>
        <v>0</v>
      </c>
      <c r="C57" s="105">
        <f t="shared" si="1"/>
        <v>0</v>
      </c>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14"/>
      <c r="AN57" s="99" t="s">
        <v>1469</v>
      </c>
    </row>
    <row r="58" spans="1:40" s="99" customFormat="1" hidden="1">
      <c r="A58" s="112" t="s">
        <v>1293</v>
      </c>
      <c r="B58" s="105">
        <f>C58+'表七(2)'!B58</f>
        <v>144983</v>
      </c>
      <c r="C58" s="105">
        <f t="shared" si="1"/>
        <v>144983</v>
      </c>
      <c r="D58" s="108">
        <f t="shared" ref="D58:AL58" si="15">SUM(D59:D64)</f>
        <v>0</v>
      </c>
      <c r="E58" s="108">
        <f t="shared" si="15"/>
        <v>75817</v>
      </c>
      <c r="F58" s="108">
        <f t="shared" si="15"/>
        <v>21769</v>
      </c>
      <c r="G58" s="108">
        <f t="shared" si="15"/>
        <v>621</v>
      </c>
      <c r="H58" s="108">
        <f t="shared" si="15"/>
        <v>0</v>
      </c>
      <c r="I58" s="108">
        <f t="shared" si="15"/>
        <v>0</v>
      </c>
      <c r="J58" s="108">
        <f t="shared" si="15"/>
        <v>7500</v>
      </c>
      <c r="K58" s="108">
        <f t="shared" si="15"/>
        <v>9687</v>
      </c>
      <c r="L58" s="108">
        <f t="shared" si="15"/>
        <v>23100</v>
      </c>
      <c r="M58" s="108">
        <f t="shared" si="15"/>
        <v>0</v>
      </c>
      <c r="N58" s="108">
        <f t="shared" si="15"/>
        <v>0</v>
      </c>
      <c r="O58" s="108">
        <f t="shared" si="15"/>
        <v>0</v>
      </c>
      <c r="P58" s="108">
        <f t="shared" si="15"/>
        <v>3195</v>
      </c>
      <c r="Q58" s="108">
        <f t="shared" si="15"/>
        <v>0</v>
      </c>
      <c r="R58" s="108">
        <f t="shared" si="15"/>
        <v>0</v>
      </c>
      <c r="S58" s="108">
        <f t="shared" si="15"/>
        <v>0</v>
      </c>
      <c r="T58" s="108">
        <f t="shared" si="15"/>
        <v>0</v>
      </c>
      <c r="U58" s="108">
        <f t="shared" si="15"/>
        <v>1032</v>
      </c>
      <c r="V58" s="108">
        <f t="shared" si="15"/>
        <v>0</v>
      </c>
      <c r="W58" s="108">
        <f t="shared" si="15"/>
        <v>0</v>
      </c>
      <c r="X58" s="108">
        <f t="shared" si="15"/>
        <v>2262</v>
      </c>
      <c r="Y58" s="108">
        <f t="shared" si="15"/>
        <v>0</v>
      </c>
      <c r="Z58" s="108">
        <f t="shared" si="15"/>
        <v>0</v>
      </c>
      <c r="AA58" s="108">
        <f t="shared" si="15"/>
        <v>0</v>
      </c>
      <c r="AB58" s="108">
        <f t="shared" si="15"/>
        <v>0</v>
      </c>
      <c r="AC58" s="108">
        <f t="shared" si="15"/>
        <v>0</v>
      </c>
      <c r="AD58" s="108">
        <f t="shared" si="15"/>
        <v>0</v>
      </c>
      <c r="AE58" s="108">
        <f t="shared" si="15"/>
        <v>0</v>
      </c>
      <c r="AF58" s="108">
        <f t="shared" si="15"/>
        <v>0</v>
      </c>
      <c r="AG58" s="108">
        <f t="shared" si="15"/>
        <v>0</v>
      </c>
      <c r="AH58" s="108">
        <f t="shared" si="15"/>
        <v>0</v>
      </c>
      <c r="AI58" s="108">
        <f t="shared" si="15"/>
        <v>0</v>
      </c>
      <c r="AJ58" s="108">
        <f t="shared" si="15"/>
        <v>0</v>
      </c>
      <c r="AK58" s="108">
        <f t="shared" si="15"/>
        <v>0</v>
      </c>
      <c r="AL58" s="108">
        <f t="shared" si="15"/>
        <v>0</v>
      </c>
      <c r="AM58" s="114"/>
      <c r="AN58" s="99" t="s">
        <v>1470</v>
      </c>
    </row>
    <row r="59" spans="1:40" s="99" customFormat="1" hidden="1">
      <c r="A59" s="112" t="s">
        <v>1294</v>
      </c>
      <c r="B59" s="105">
        <f>C59+'表七(2)'!B59</f>
        <v>0</v>
      </c>
      <c r="C59" s="105">
        <f t="shared" si="1"/>
        <v>0</v>
      </c>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14"/>
      <c r="AN59" s="99" t="s">
        <v>1471</v>
      </c>
    </row>
    <row r="60" spans="1:40" s="99" customFormat="1" hidden="1">
      <c r="A60" s="112" t="s">
        <v>1295</v>
      </c>
      <c r="B60" s="105">
        <f>C60+'表七(2)'!B60</f>
        <v>0</v>
      </c>
      <c r="C60" s="105">
        <f t="shared" si="1"/>
        <v>0</v>
      </c>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14"/>
      <c r="AN60" s="99" t="s">
        <v>1472</v>
      </c>
    </row>
    <row r="61" spans="1:40" s="99" customFormat="1">
      <c r="A61" s="112" t="s">
        <v>1296</v>
      </c>
      <c r="B61" s="105">
        <f>C61+'表七(2)'!B61</f>
        <v>144983</v>
      </c>
      <c r="C61" s="105">
        <f t="shared" si="1"/>
        <v>144983</v>
      </c>
      <c r="D61" s="109"/>
      <c r="E61" s="109">
        <v>75817</v>
      </c>
      <c r="F61" s="109">
        <v>21769</v>
      </c>
      <c r="G61" s="109">
        <v>621</v>
      </c>
      <c r="H61" s="109"/>
      <c r="I61" s="109"/>
      <c r="J61" s="109">
        <v>7500</v>
      </c>
      <c r="K61" s="109">
        <v>9687</v>
      </c>
      <c r="L61" s="109">
        <v>23100</v>
      </c>
      <c r="M61" s="109"/>
      <c r="N61" s="109"/>
      <c r="O61" s="109"/>
      <c r="P61" s="109">
        <v>3195</v>
      </c>
      <c r="Q61" s="109"/>
      <c r="R61" s="109"/>
      <c r="S61" s="109"/>
      <c r="T61" s="109"/>
      <c r="U61" s="109">
        <v>1032</v>
      </c>
      <c r="V61" s="109"/>
      <c r="W61" s="109"/>
      <c r="X61" s="109">
        <v>2262</v>
      </c>
      <c r="Y61" s="109"/>
      <c r="Z61" s="109"/>
      <c r="AA61" s="109"/>
      <c r="AB61" s="109"/>
      <c r="AC61" s="109"/>
      <c r="AD61" s="109"/>
      <c r="AE61" s="109"/>
      <c r="AF61" s="109"/>
      <c r="AG61" s="109"/>
      <c r="AH61" s="109"/>
      <c r="AI61" s="109"/>
      <c r="AJ61" s="109"/>
      <c r="AK61" s="109"/>
      <c r="AL61" s="109"/>
      <c r="AM61" s="114"/>
      <c r="AN61" s="99" t="s">
        <v>1473</v>
      </c>
    </row>
    <row r="62" spans="1:40" s="99" customFormat="1" hidden="1">
      <c r="A62" s="112" t="s">
        <v>1297</v>
      </c>
      <c r="B62" s="105">
        <f>C62+'表七(2)'!B62</f>
        <v>0</v>
      </c>
      <c r="C62" s="105">
        <f t="shared" si="1"/>
        <v>0</v>
      </c>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14"/>
      <c r="AN62" s="99" t="s">
        <v>1474</v>
      </c>
    </row>
    <row r="63" spans="1:40" s="99" customFormat="1" hidden="1">
      <c r="A63" s="112" t="s">
        <v>1298</v>
      </c>
      <c r="B63" s="105">
        <f>C63+'表七(2)'!B63</f>
        <v>0</v>
      </c>
      <c r="C63" s="105">
        <f t="shared" si="1"/>
        <v>0</v>
      </c>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14"/>
      <c r="AN63" s="99" t="s">
        <v>1475</v>
      </c>
    </row>
    <row r="64" spans="1:40" s="99" customFormat="1" hidden="1">
      <c r="A64" s="112" t="s">
        <v>1299</v>
      </c>
      <c r="B64" s="105">
        <f>C64+'表七(2)'!B64</f>
        <v>0</v>
      </c>
      <c r="C64" s="105">
        <f t="shared" si="1"/>
        <v>0</v>
      </c>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14"/>
      <c r="AN64" s="99" t="s">
        <v>1476</v>
      </c>
    </row>
    <row r="65" spans="1:40" s="99" customFormat="1" hidden="1">
      <c r="A65" s="112" t="s">
        <v>1300</v>
      </c>
      <c r="B65" s="105">
        <f>C65+'表七(2)'!B65</f>
        <v>0</v>
      </c>
      <c r="C65" s="105">
        <f t="shared" si="1"/>
        <v>0</v>
      </c>
      <c r="D65" s="108">
        <f t="shared" ref="D65:AL65" si="16">D66+D67</f>
        <v>0</v>
      </c>
      <c r="E65" s="108">
        <f t="shared" si="16"/>
        <v>0</v>
      </c>
      <c r="F65" s="108">
        <f t="shared" si="16"/>
        <v>0</v>
      </c>
      <c r="G65" s="108">
        <f t="shared" si="16"/>
        <v>0</v>
      </c>
      <c r="H65" s="108">
        <f t="shared" si="16"/>
        <v>0</v>
      </c>
      <c r="I65" s="108">
        <f t="shared" si="16"/>
        <v>0</v>
      </c>
      <c r="J65" s="108">
        <f t="shared" si="16"/>
        <v>0</v>
      </c>
      <c r="K65" s="108">
        <f t="shared" si="16"/>
        <v>0</v>
      </c>
      <c r="L65" s="108">
        <f t="shared" si="16"/>
        <v>0</v>
      </c>
      <c r="M65" s="108">
        <f t="shared" si="16"/>
        <v>0</v>
      </c>
      <c r="N65" s="108">
        <f t="shared" si="16"/>
        <v>0</v>
      </c>
      <c r="O65" s="108">
        <f t="shared" si="16"/>
        <v>0</v>
      </c>
      <c r="P65" s="108">
        <f t="shared" si="16"/>
        <v>0</v>
      </c>
      <c r="Q65" s="108">
        <f t="shared" si="16"/>
        <v>0</v>
      </c>
      <c r="R65" s="108">
        <f t="shared" si="16"/>
        <v>0</v>
      </c>
      <c r="S65" s="108">
        <f t="shared" si="16"/>
        <v>0</v>
      </c>
      <c r="T65" s="108">
        <f t="shared" si="16"/>
        <v>0</v>
      </c>
      <c r="U65" s="108">
        <f t="shared" si="16"/>
        <v>0</v>
      </c>
      <c r="V65" s="108">
        <f t="shared" si="16"/>
        <v>0</v>
      </c>
      <c r="W65" s="108">
        <f t="shared" si="16"/>
        <v>0</v>
      </c>
      <c r="X65" s="108">
        <f t="shared" si="16"/>
        <v>0</v>
      </c>
      <c r="Y65" s="108">
        <f t="shared" si="16"/>
        <v>0</v>
      </c>
      <c r="Z65" s="108">
        <f t="shared" si="16"/>
        <v>0</v>
      </c>
      <c r="AA65" s="108">
        <f t="shared" si="16"/>
        <v>0</v>
      </c>
      <c r="AB65" s="108">
        <f t="shared" si="16"/>
        <v>0</v>
      </c>
      <c r="AC65" s="108">
        <f t="shared" si="16"/>
        <v>0</v>
      </c>
      <c r="AD65" s="108">
        <f t="shared" si="16"/>
        <v>0</v>
      </c>
      <c r="AE65" s="108">
        <f t="shared" si="16"/>
        <v>0</v>
      </c>
      <c r="AF65" s="108">
        <f t="shared" si="16"/>
        <v>0</v>
      </c>
      <c r="AG65" s="108">
        <f t="shared" si="16"/>
        <v>0</v>
      </c>
      <c r="AH65" s="108">
        <f t="shared" si="16"/>
        <v>0</v>
      </c>
      <c r="AI65" s="108">
        <f t="shared" si="16"/>
        <v>0</v>
      </c>
      <c r="AJ65" s="108">
        <f t="shared" si="16"/>
        <v>0</v>
      </c>
      <c r="AK65" s="108">
        <f t="shared" si="16"/>
        <v>0</v>
      </c>
      <c r="AL65" s="108">
        <f t="shared" si="16"/>
        <v>0</v>
      </c>
      <c r="AM65" s="114" t="b">
        <f>C65=AO39</f>
        <v>1</v>
      </c>
      <c r="AN65" s="99" t="s">
        <v>1477</v>
      </c>
    </row>
    <row r="66" spans="1:40" s="99" customFormat="1" hidden="1">
      <c r="A66" s="112" t="s">
        <v>1301</v>
      </c>
      <c r="B66" s="105">
        <f>C66+'表七(2)'!B66</f>
        <v>0</v>
      </c>
      <c r="C66" s="105">
        <f t="shared" si="1"/>
        <v>0</v>
      </c>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14"/>
      <c r="AN66" s="99" t="s">
        <v>1478</v>
      </c>
    </row>
    <row r="67" spans="1:40" s="99" customFormat="1" hidden="1">
      <c r="A67" s="112" t="s">
        <v>1302</v>
      </c>
      <c r="B67" s="105">
        <f>C67+'表七(2)'!B67</f>
        <v>0</v>
      </c>
      <c r="C67" s="105">
        <f t="shared" si="1"/>
        <v>0</v>
      </c>
      <c r="D67" s="108">
        <f t="shared" ref="D67:AL67" si="17">SUM(D68:D71)</f>
        <v>0</v>
      </c>
      <c r="E67" s="108">
        <f t="shared" si="17"/>
        <v>0</v>
      </c>
      <c r="F67" s="108">
        <f t="shared" si="17"/>
        <v>0</v>
      </c>
      <c r="G67" s="108">
        <f t="shared" si="17"/>
        <v>0</v>
      </c>
      <c r="H67" s="108">
        <f t="shared" si="17"/>
        <v>0</v>
      </c>
      <c r="I67" s="108">
        <f t="shared" si="17"/>
        <v>0</v>
      </c>
      <c r="J67" s="108">
        <f t="shared" si="17"/>
        <v>0</v>
      </c>
      <c r="K67" s="108">
        <f t="shared" si="17"/>
        <v>0</v>
      </c>
      <c r="L67" s="108">
        <f t="shared" si="17"/>
        <v>0</v>
      </c>
      <c r="M67" s="108">
        <f t="shared" si="17"/>
        <v>0</v>
      </c>
      <c r="N67" s="108">
        <f t="shared" si="17"/>
        <v>0</v>
      </c>
      <c r="O67" s="108">
        <f t="shared" si="17"/>
        <v>0</v>
      </c>
      <c r="P67" s="108">
        <f t="shared" si="17"/>
        <v>0</v>
      </c>
      <c r="Q67" s="108">
        <f t="shared" si="17"/>
        <v>0</v>
      </c>
      <c r="R67" s="108">
        <f t="shared" si="17"/>
        <v>0</v>
      </c>
      <c r="S67" s="108">
        <f t="shared" si="17"/>
        <v>0</v>
      </c>
      <c r="T67" s="108">
        <f t="shared" si="17"/>
        <v>0</v>
      </c>
      <c r="U67" s="108">
        <f t="shared" si="17"/>
        <v>0</v>
      </c>
      <c r="V67" s="108">
        <f t="shared" si="17"/>
        <v>0</v>
      </c>
      <c r="W67" s="108">
        <f t="shared" si="17"/>
        <v>0</v>
      </c>
      <c r="X67" s="108">
        <f t="shared" si="17"/>
        <v>0</v>
      </c>
      <c r="Y67" s="108">
        <f t="shared" si="17"/>
        <v>0</v>
      </c>
      <c r="Z67" s="108">
        <f t="shared" si="17"/>
        <v>0</v>
      </c>
      <c r="AA67" s="108">
        <f t="shared" si="17"/>
        <v>0</v>
      </c>
      <c r="AB67" s="108">
        <f t="shared" si="17"/>
        <v>0</v>
      </c>
      <c r="AC67" s="108">
        <f t="shared" si="17"/>
        <v>0</v>
      </c>
      <c r="AD67" s="108">
        <f t="shared" si="17"/>
        <v>0</v>
      </c>
      <c r="AE67" s="108">
        <f t="shared" si="17"/>
        <v>0</v>
      </c>
      <c r="AF67" s="108">
        <f t="shared" si="17"/>
        <v>0</v>
      </c>
      <c r="AG67" s="108">
        <f t="shared" si="17"/>
        <v>0</v>
      </c>
      <c r="AH67" s="108">
        <f t="shared" si="17"/>
        <v>0</v>
      </c>
      <c r="AI67" s="108">
        <f t="shared" si="17"/>
        <v>0</v>
      </c>
      <c r="AJ67" s="108">
        <f t="shared" si="17"/>
        <v>0</v>
      </c>
      <c r="AK67" s="108">
        <f t="shared" si="17"/>
        <v>0</v>
      </c>
      <c r="AL67" s="108">
        <f t="shared" si="17"/>
        <v>0</v>
      </c>
      <c r="AM67" s="114"/>
      <c r="AN67" s="99" t="s">
        <v>1479</v>
      </c>
    </row>
    <row r="68" spans="1:40" s="99" customFormat="1" hidden="1">
      <c r="A68" s="112" t="s">
        <v>1303</v>
      </c>
      <c r="B68" s="105">
        <f>C68+'表七(2)'!B68</f>
        <v>0</v>
      </c>
      <c r="C68" s="105">
        <f t="shared" si="1"/>
        <v>0</v>
      </c>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14"/>
      <c r="AN68" s="99" t="s">
        <v>1480</v>
      </c>
    </row>
    <row r="69" spans="1:40" s="99" customFormat="1" hidden="1">
      <c r="A69" s="112" t="s">
        <v>1304</v>
      </c>
      <c r="B69" s="105">
        <f>C69+'表七(2)'!B69</f>
        <v>0</v>
      </c>
      <c r="C69" s="105">
        <f t="shared" si="1"/>
        <v>0</v>
      </c>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14"/>
      <c r="AN69" s="99" t="s">
        <v>1481</v>
      </c>
    </row>
    <row r="70" spans="1:40" s="99" customFormat="1" hidden="1">
      <c r="A70" s="112" t="s">
        <v>1305</v>
      </c>
      <c r="B70" s="105">
        <f>C70+'表七(2)'!B70</f>
        <v>0</v>
      </c>
      <c r="C70" s="105">
        <f t="shared" ref="C70:C133" si="18">SUM(D70:AL70)</f>
        <v>0</v>
      </c>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14"/>
      <c r="AN70" s="99" t="s">
        <v>1482</v>
      </c>
    </row>
    <row r="71" spans="1:40" s="99" customFormat="1" hidden="1">
      <c r="A71" s="112" t="s">
        <v>1306</v>
      </c>
      <c r="B71" s="105">
        <f>C71+'表七(2)'!B71</f>
        <v>0</v>
      </c>
      <c r="C71" s="105">
        <f t="shared" si="18"/>
        <v>0</v>
      </c>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14"/>
      <c r="AN71" s="99" t="s">
        <v>1483</v>
      </c>
    </row>
    <row r="72" spans="1:40" s="99" customFormat="1" hidden="1">
      <c r="A72" s="112" t="s">
        <v>1307</v>
      </c>
      <c r="B72" s="105">
        <f>C72+'表七(2)'!B72</f>
        <v>0</v>
      </c>
      <c r="C72" s="105">
        <f t="shared" si="18"/>
        <v>0</v>
      </c>
      <c r="D72" s="108">
        <f t="shared" ref="D72:AL72" si="19">D73+D74</f>
        <v>0</v>
      </c>
      <c r="E72" s="108">
        <f t="shared" si="19"/>
        <v>0</v>
      </c>
      <c r="F72" s="108">
        <f t="shared" si="19"/>
        <v>0</v>
      </c>
      <c r="G72" s="108">
        <f t="shared" si="19"/>
        <v>0</v>
      </c>
      <c r="H72" s="108">
        <f t="shared" si="19"/>
        <v>0</v>
      </c>
      <c r="I72" s="108">
        <f t="shared" si="19"/>
        <v>0</v>
      </c>
      <c r="J72" s="108">
        <f t="shared" si="19"/>
        <v>0</v>
      </c>
      <c r="K72" s="108">
        <f t="shared" si="19"/>
        <v>0</v>
      </c>
      <c r="L72" s="108">
        <f t="shared" si="19"/>
        <v>0</v>
      </c>
      <c r="M72" s="108">
        <f t="shared" si="19"/>
        <v>0</v>
      </c>
      <c r="N72" s="108">
        <f t="shared" si="19"/>
        <v>0</v>
      </c>
      <c r="O72" s="108">
        <f t="shared" si="19"/>
        <v>0</v>
      </c>
      <c r="P72" s="108">
        <f t="shared" si="19"/>
        <v>0</v>
      </c>
      <c r="Q72" s="108">
        <f t="shared" si="19"/>
        <v>0</v>
      </c>
      <c r="R72" s="108">
        <f t="shared" si="19"/>
        <v>0</v>
      </c>
      <c r="S72" s="108">
        <f t="shared" si="19"/>
        <v>0</v>
      </c>
      <c r="T72" s="108">
        <f t="shared" si="19"/>
        <v>0</v>
      </c>
      <c r="U72" s="108">
        <f t="shared" si="19"/>
        <v>0</v>
      </c>
      <c r="V72" s="108">
        <f t="shared" si="19"/>
        <v>0</v>
      </c>
      <c r="W72" s="108">
        <f t="shared" si="19"/>
        <v>0</v>
      </c>
      <c r="X72" s="108">
        <f t="shared" si="19"/>
        <v>0</v>
      </c>
      <c r="Y72" s="108">
        <f t="shared" si="19"/>
        <v>0</v>
      </c>
      <c r="Z72" s="108">
        <f t="shared" si="19"/>
        <v>0</v>
      </c>
      <c r="AA72" s="108">
        <f t="shared" si="19"/>
        <v>0</v>
      </c>
      <c r="AB72" s="108">
        <f t="shared" si="19"/>
        <v>0</v>
      </c>
      <c r="AC72" s="108">
        <f t="shared" si="19"/>
        <v>0</v>
      </c>
      <c r="AD72" s="108">
        <f t="shared" si="19"/>
        <v>0</v>
      </c>
      <c r="AE72" s="108">
        <f t="shared" si="19"/>
        <v>0</v>
      </c>
      <c r="AF72" s="108">
        <f t="shared" si="19"/>
        <v>0</v>
      </c>
      <c r="AG72" s="108">
        <f t="shared" si="19"/>
        <v>0</v>
      </c>
      <c r="AH72" s="108">
        <f t="shared" si="19"/>
        <v>0</v>
      </c>
      <c r="AI72" s="108">
        <f t="shared" si="19"/>
        <v>0</v>
      </c>
      <c r="AJ72" s="108">
        <f t="shared" si="19"/>
        <v>0</v>
      </c>
      <c r="AK72" s="108">
        <f t="shared" si="19"/>
        <v>0</v>
      </c>
      <c r="AL72" s="108">
        <f t="shared" si="19"/>
        <v>0</v>
      </c>
      <c r="AM72" s="114" t="b">
        <f>C72=AO81</f>
        <v>1</v>
      </c>
      <c r="AN72" s="99" t="s">
        <v>1484</v>
      </c>
    </row>
    <row r="73" spans="1:40" s="99" customFormat="1" hidden="1">
      <c r="A73" s="112" t="s">
        <v>1308</v>
      </c>
      <c r="B73" s="105">
        <f>C73+'表七(2)'!B73</f>
        <v>0</v>
      </c>
      <c r="C73" s="105">
        <f t="shared" si="18"/>
        <v>0</v>
      </c>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14"/>
      <c r="AN73" s="99" t="s">
        <v>1485</v>
      </c>
    </row>
    <row r="74" spans="1:40" s="99" customFormat="1" hidden="1">
      <c r="A74" s="112" t="s">
        <v>1309</v>
      </c>
      <c r="B74" s="105">
        <f>C74+'表七(2)'!B74</f>
        <v>0</v>
      </c>
      <c r="C74" s="105">
        <f t="shared" si="18"/>
        <v>0</v>
      </c>
      <c r="D74" s="108">
        <f t="shared" ref="D74:AL74" si="20">SUM(D75:D81)</f>
        <v>0</v>
      </c>
      <c r="E74" s="108">
        <f t="shared" si="20"/>
        <v>0</v>
      </c>
      <c r="F74" s="108">
        <f t="shared" si="20"/>
        <v>0</v>
      </c>
      <c r="G74" s="108">
        <f t="shared" si="20"/>
        <v>0</v>
      </c>
      <c r="H74" s="108">
        <f t="shared" si="20"/>
        <v>0</v>
      </c>
      <c r="I74" s="108">
        <f t="shared" si="20"/>
        <v>0</v>
      </c>
      <c r="J74" s="108">
        <f t="shared" si="20"/>
        <v>0</v>
      </c>
      <c r="K74" s="108">
        <f t="shared" si="20"/>
        <v>0</v>
      </c>
      <c r="L74" s="108">
        <f t="shared" si="20"/>
        <v>0</v>
      </c>
      <c r="M74" s="108">
        <f t="shared" si="20"/>
        <v>0</v>
      </c>
      <c r="N74" s="108">
        <f t="shared" si="20"/>
        <v>0</v>
      </c>
      <c r="O74" s="108">
        <f t="shared" si="20"/>
        <v>0</v>
      </c>
      <c r="P74" s="108">
        <f t="shared" si="20"/>
        <v>0</v>
      </c>
      <c r="Q74" s="108">
        <f t="shared" si="20"/>
        <v>0</v>
      </c>
      <c r="R74" s="108">
        <f t="shared" si="20"/>
        <v>0</v>
      </c>
      <c r="S74" s="108">
        <f t="shared" si="20"/>
        <v>0</v>
      </c>
      <c r="T74" s="108">
        <f t="shared" si="20"/>
        <v>0</v>
      </c>
      <c r="U74" s="108">
        <f t="shared" si="20"/>
        <v>0</v>
      </c>
      <c r="V74" s="108">
        <f t="shared" si="20"/>
        <v>0</v>
      </c>
      <c r="W74" s="108">
        <f t="shared" si="20"/>
        <v>0</v>
      </c>
      <c r="X74" s="108">
        <f t="shared" si="20"/>
        <v>0</v>
      </c>
      <c r="Y74" s="108">
        <f t="shared" si="20"/>
        <v>0</v>
      </c>
      <c r="Z74" s="108">
        <f t="shared" si="20"/>
        <v>0</v>
      </c>
      <c r="AA74" s="108">
        <f t="shared" si="20"/>
        <v>0</v>
      </c>
      <c r="AB74" s="108">
        <f t="shared" si="20"/>
        <v>0</v>
      </c>
      <c r="AC74" s="108">
        <f t="shared" si="20"/>
        <v>0</v>
      </c>
      <c r="AD74" s="108">
        <f t="shared" si="20"/>
        <v>0</v>
      </c>
      <c r="AE74" s="108">
        <f t="shared" si="20"/>
        <v>0</v>
      </c>
      <c r="AF74" s="108">
        <f t="shared" si="20"/>
        <v>0</v>
      </c>
      <c r="AG74" s="108">
        <f t="shared" si="20"/>
        <v>0</v>
      </c>
      <c r="AH74" s="108">
        <f t="shared" si="20"/>
        <v>0</v>
      </c>
      <c r="AI74" s="108">
        <f t="shared" si="20"/>
        <v>0</v>
      </c>
      <c r="AJ74" s="108">
        <f t="shared" si="20"/>
        <v>0</v>
      </c>
      <c r="AK74" s="108">
        <f t="shared" si="20"/>
        <v>0</v>
      </c>
      <c r="AL74" s="108">
        <f t="shared" si="20"/>
        <v>0</v>
      </c>
      <c r="AM74" s="114"/>
      <c r="AN74" s="99" t="s">
        <v>1486</v>
      </c>
    </row>
    <row r="75" spans="1:40" s="99" customFormat="1" hidden="1">
      <c r="A75" s="112" t="s">
        <v>1310</v>
      </c>
      <c r="B75" s="105">
        <f>C75+'表七(2)'!B75</f>
        <v>0</v>
      </c>
      <c r="C75" s="105">
        <f t="shared" si="18"/>
        <v>0</v>
      </c>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14"/>
      <c r="AN75" s="99" t="s">
        <v>1487</v>
      </c>
    </row>
    <row r="76" spans="1:40" s="99" customFormat="1" hidden="1">
      <c r="A76" s="112" t="s">
        <v>1311</v>
      </c>
      <c r="B76" s="105">
        <f>C76+'表七(2)'!B76</f>
        <v>0</v>
      </c>
      <c r="C76" s="105">
        <f t="shared" si="18"/>
        <v>0</v>
      </c>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14"/>
      <c r="AN76" s="99" t="s">
        <v>1488</v>
      </c>
    </row>
    <row r="77" spans="1:40" s="99" customFormat="1" hidden="1">
      <c r="A77" s="112" t="s">
        <v>1312</v>
      </c>
      <c r="B77" s="105">
        <f>C77+'表七(2)'!B77</f>
        <v>0</v>
      </c>
      <c r="C77" s="105">
        <f t="shared" si="18"/>
        <v>0</v>
      </c>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14"/>
      <c r="AN77" s="99" t="s">
        <v>1489</v>
      </c>
    </row>
    <row r="78" spans="1:40" s="99" customFormat="1" hidden="1">
      <c r="A78" s="112" t="s">
        <v>1313</v>
      </c>
      <c r="B78" s="105">
        <f>C78+'表七(2)'!B78</f>
        <v>0</v>
      </c>
      <c r="C78" s="105">
        <f t="shared" si="18"/>
        <v>0</v>
      </c>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14"/>
      <c r="AN78" s="99" t="s">
        <v>1490</v>
      </c>
    </row>
    <row r="79" spans="1:40" s="99" customFormat="1" hidden="1">
      <c r="A79" s="112" t="s">
        <v>1314</v>
      </c>
      <c r="B79" s="105">
        <f>C79+'表七(2)'!B79</f>
        <v>0</v>
      </c>
      <c r="C79" s="105">
        <f t="shared" si="18"/>
        <v>0</v>
      </c>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14"/>
      <c r="AN79" s="99" t="s">
        <v>1491</v>
      </c>
    </row>
    <row r="80" spans="1:40" s="99" customFormat="1" hidden="1">
      <c r="A80" s="112" t="s">
        <v>1315</v>
      </c>
      <c r="B80" s="105">
        <f>C80+'表七(2)'!B80</f>
        <v>0</v>
      </c>
      <c r="C80" s="105">
        <f t="shared" si="18"/>
        <v>0</v>
      </c>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14"/>
      <c r="AN80" s="99" t="s">
        <v>1492</v>
      </c>
    </row>
    <row r="81" spans="1:40" s="99" customFormat="1" hidden="1">
      <c r="A81" s="112" t="s">
        <v>1316</v>
      </c>
      <c r="B81" s="105">
        <f>C81+'表七(2)'!B81</f>
        <v>0</v>
      </c>
      <c r="C81" s="105">
        <f t="shared" si="18"/>
        <v>0</v>
      </c>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14"/>
      <c r="AN81" s="99" t="s">
        <v>1493</v>
      </c>
    </row>
    <row r="82" spans="1:40" s="99" customFormat="1" hidden="1">
      <c r="A82" s="112" t="s">
        <v>1317</v>
      </c>
      <c r="B82" s="105">
        <f>C82+'表七(2)'!B82</f>
        <v>0</v>
      </c>
      <c r="C82" s="105">
        <f t="shared" si="18"/>
        <v>0</v>
      </c>
      <c r="D82" s="108">
        <f t="shared" ref="D82:AL82" si="21">D83+D84</f>
        <v>0</v>
      </c>
      <c r="E82" s="108">
        <f t="shared" si="21"/>
        <v>0</v>
      </c>
      <c r="F82" s="108">
        <f t="shared" si="21"/>
        <v>0</v>
      </c>
      <c r="G82" s="108">
        <f t="shared" si="21"/>
        <v>0</v>
      </c>
      <c r="H82" s="108">
        <f t="shared" si="21"/>
        <v>0</v>
      </c>
      <c r="I82" s="108">
        <f t="shared" si="21"/>
        <v>0</v>
      </c>
      <c r="J82" s="108">
        <f t="shared" si="21"/>
        <v>0</v>
      </c>
      <c r="K82" s="108">
        <f t="shared" si="21"/>
        <v>0</v>
      </c>
      <c r="L82" s="108">
        <f t="shared" si="21"/>
        <v>0</v>
      </c>
      <c r="M82" s="108">
        <f t="shared" si="21"/>
        <v>0</v>
      </c>
      <c r="N82" s="108">
        <f t="shared" si="21"/>
        <v>0</v>
      </c>
      <c r="O82" s="108">
        <f t="shared" si="21"/>
        <v>0</v>
      </c>
      <c r="P82" s="108">
        <f t="shared" si="21"/>
        <v>0</v>
      </c>
      <c r="Q82" s="108">
        <f t="shared" si="21"/>
        <v>0</v>
      </c>
      <c r="R82" s="108">
        <f t="shared" si="21"/>
        <v>0</v>
      </c>
      <c r="S82" s="108">
        <f t="shared" si="21"/>
        <v>0</v>
      </c>
      <c r="T82" s="108">
        <f t="shared" si="21"/>
        <v>0</v>
      </c>
      <c r="U82" s="108">
        <f t="shared" si="21"/>
        <v>0</v>
      </c>
      <c r="V82" s="108">
        <f t="shared" si="21"/>
        <v>0</v>
      </c>
      <c r="W82" s="108">
        <f t="shared" si="21"/>
        <v>0</v>
      </c>
      <c r="X82" s="108">
        <f t="shared" si="21"/>
        <v>0</v>
      </c>
      <c r="Y82" s="108">
        <f t="shared" si="21"/>
        <v>0</v>
      </c>
      <c r="Z82" s="108">
        <f t="shared" si="21"/>
        <v>0</v>
      </c>
      <c r="AA82" s="108">
        <f t="shared" si="21"/>
        <v>0</v>
      </c>
      <c r="AB82" s="108">
        <f t="shared" si="21"/>
        <v>0</v>
      </c>
      <c r="AC82" s="108">
        <f t="shared" si="21"/>
        <v>0</v>
      </c>
      <c r="AD82" s="108">
        <f t="shared" si="21"/>
        <v>0</v>
      </c>
      <c r="AE82" s="108">
        <f t="shared" si="21"/>
        <v>0</v>
      </c>
      <c r="AF82" s="108">
        <f t="shared" si="21"/>
        <v>0</v>
      </c>
      <c r="AG82" s="108">
        <f t="shared" si="21"/>
        <v>0</v>
      </c>
      <c r="AH82" s="108">
        <f t="shared" si="21"/>
        <v>0</v>
      </c>
      <c r="AI82" s="108">
        <f t="shared" si="21"/>
        <v>0</v>
      </c>
      <c r="AJ82" s="108">
        <f t="shared" si="21"/>
        <v>0</v>
      </c>
      <c r="AK82" s="108">
        <f t="shared" si="21"/>
        <v>0</v>
      </c>
      <c r="AL82" s="108">
        <f t="shared" si="21"/>
        <v>0</v>
      </c>
      <c r="AM82" s="114" t="b">
        <f>C82=AO90</f>
        <v>1</v>
      </c>
      <c r="AN82" s="99" t="s">
        <v>1494</v>
      </c>
    </row>
    <row r="83" spans="1:40" s="99" customFormat="1" hidden="1">
      <c r="A83" s="112" t="s">
        <v>1318</v>
      </c>
      <c r="B83" s="105">
        <f>C83+'表七(2)'!B83</f>
        <v>0</v>
      </c>
      <c r="C83" s="105">
        <f t="shared" si="18"/>
        <v>0</v>
      </c>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14"/>
      <c r="AN83" s="99" t="s">
        <v>1495</v>
      </c>
    </row>
    <row r="84" spans="1:40" s="99" customFormat="1" hidden="1">
      <c r="A84" s="112" t="s">
        <v>1319</v>
      </c>
      <c r="B84" s="105">
        <f>C84+'表七(2)'!B84</f>
        <v>0</v>
      </c>
      <c r="C84" s="105">
        <f t="shared" si="18"/>
        <v>0</v>
      </c>
      <c r="D84" s="108">
        <f t="shared" ref="D84:AL84" si="22">SUM(D85:D93)</f>
        <v>0</v>
      </c>
      <c r="E84" s="108">
        <f t="shared" si="22"/>
        <v>0</v>
      </c>
      <c r="F84" s="108">
        <f t="shared" si="22"/>
        <v>0</v>
      </c>
      <c r="G84" s="108">
        <f t="shared" si="22"/>
        <v>0</v>
      </c>
      <c r="H84" s="108">
        <f t="shared" si="22"/>
        <v>0</v>
      </c>
      <c r="I84" s="108">
        <f t="shared" si="22"/>
        <v>0</v>
      </c>
      <c r="J84" s="108">
        <f t="shared" si="22"/>
        <v>0</v>
      </c>
      <c r="K84" s="108">
        <f t="shared" si="22"/>
        <v>0</v>
      </c>
      <c r="L84" s="108">
        <f t="shared" si="22"/>
        <v>0</v>
      </c>
      <c r="M84" s="108">
        <f t="shared" si="22"/>
        <v>0</v>
      </c>
      <c r="N84" s="108">
        <f t="shared" si="22"/>
        <v>0</v>
      </c>
      <c r="O84" s="108">
        <f t="shared" si="22"/>
        <v>0</v>
      </c>
      <c r="P84" s="108">
        <f t="shared" si="22"/>
        <v>0</v>
      </c>
      <c r="Q84" s="108">
        <f t="shared" si="22"/>
        <v>0</v>
      </c>
      <c r="R84" s="108">
        <f t="shared" si="22"/>
        <v>0</v>
      </c>
      <c r="S84" s="108">
        <f t="shared" si="22"/>
        <v>0</v>
      </c>
      <c r="T84" s="108">
        <f t="shared" si="22"/>
        <v>0</v>
      </c>
      <c r="U84" s="108">
        <f t="shared" si="22"/>
        <v>0</v>
      </c>
      <c r="V84" s="108">
        <f t="shared" si="22"/>
        <v>0</v>
      </c>
      <c r="W84" s="108">
        <f t="shared" si="22"/>
        <v>0</v>
      </c>
      <c r="X84" s="108">
        <f t="shared" si="22"/>
        <v>0</v>
      </c>
      <c r="Y84" s="108">
        <f t="shared" si="22"/>
        <v>0</v>
      </c>
      <c r="Z84" s="108">
        <f t="shared" si="22"/>
        <v>0</v>
      </c>
      <c r="AA84" s="108">
        <f t="shared" si="22"/>
        <v>0</v>
      </c>
      <c r="AB84" s="108">
        <f t="shared" si="22"/>
        <v>0</v>
      </c>
      <c r="AC84" s="108">
        <f t="shared" si="22"/>
        <v>0</v>
      </c>
      <c r="AD84" s="108">
        <f t="shared" si="22"/>
        <v>0</v>
      </c>
      <c r="AE84" s="108">
        <f t="shared" si="22"/>
        <v>0</v>
      </c>
      <c r="AF84" s="108">
        <f t="shared" si="22"/>
        <v>0</v>
      </c>
      <c r="AG84" s="108">
        <f t="shared" si="22"/>
        <v>0</v>
      </c>
      <c r="AH84" s="108">
        <f t="shared" si="22"/>
        <v>0</v>
      </c>
      <c r="AI84" s="108">
        <f t="shared" si="22"/>
        <v>0</v>
      </c>
      <c r="AJ84" s="108">
        <f t="shared" si="22"/>
        <v>0</v>
      </c>
      <c r="AK84" s="108">
        <f t="shared" si="22"/>
        <v>0</v>
      </c>
      <c r="AL84" s="108">
        <f t="shared" si="22"/>
        <v>0</v>
      </c>
      <c r="AM84" s="114"/>
      <c r="AN84" s="99" t="s">
        <v>1496</v>
      </c>
    </row>
    <row r="85" spans="1:40" s="99" customFormat="1" hidden="1">
      <c r="A85" s="112" t="s">
        <v>1320</v>
      </c>
      <c r="B85" s="105">
        <f>C85+'表七(2)'!B85</f>
        <v>0</v>
      </c>
      <c r="C85" s="105">
        <f t="shared" si="18"/>
        <v>0</v>
      </c>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14"/>
      <c r="AN85" s="99" t="s">
        <v>1497</v>
      </c>
    </row>
    <row r="86" spans="1:40" s="99" customFormat="1" hidden="1">
      <c r="A86" s="112" t="s">
        <v>1321</v>
      </c>
      <c r="B86" s="105">
        <f>C86+'表七(2)'!B86</f>
        <v>0</v>
      </c>
      <c r="C86" s="105">
        <f t="shared" si="18"/>
        <v>0</v>
      </c>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14"/>
      <c r="AN86" s="99" t="s">
        <v>1498</v>
      </c>
    </row>
    <row r="87" spans="1:40" s="99" customFormat="1" hidden="1">
      <c r="A87" s="112" t="s">
        <v>1322</v>
      </c>
      <c r="B87" s="105">
        <f>C87+'表七(2)'!B87</f>
        <v>0</v>
      </c>
      <c r="C87" s="105">
        <f t="shared" si="18"/>
        <v>0</v>
      </c>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14"/>
      <c r="AN87" s="99" t="s">
        <v>1499</v>
      </c>
    </row>
    <row r="88" spans="1:40" s="99" customFormat="1" hidden="1">
      <c r="A88" s="112" t="s">
        <v>1323</v>
      </c>
      <c r="B88" s="105">
        <f>C88+'表七(2)'!B88</f>
        <v>0</v>
      </c>
      <c r="C88" s="105">
        <f t="shared" si="18"/>
        <v>0</v>
      </c>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14"/>
      <c r="AN88" s="99" t="s">
        <v>1500</v>
      </c>
    </row>
    <row r="89" spans="1:40" s="99" customFormat="1" hidden="1">
      <c r="A89" s="112" t="s">
        <v>1324</v>
      </c>
      <c r="B89" s="105">
        <f>C89+'表七(2)'!B89</f>
        <v>0</v>
      </c>
      <c r="C89" s="105">
        <f t="shared" si="18"/>
        <v>0</v>
      </c>
      <c r="D89" s="109"/>
      <c r="E89" s="109"/>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09"/>
      <c r="AL89" s="109"/>
      <c r="AM89" s="114"/>
      <c r="AN89" s="99" t="s">
        <v>1501</v>
      </c>
    </row>
    <row r="90" spans="1:40" s="99" customFormat="1" hidden="1">
      <c r="A90" s="112" t="s">
        <v>1325</v>
      </c>
      <c r="B90" s="105">
        <f>C90+'表七(2)'!B90</f>
        <v>0</v>
      </c>
      <c r="C90" s="105">
        <f t="shared" si="18"/>
        <v>0</v>
      </c>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14"/>
      <c r="AN90" s="99" t="s">
        <v>1502</v>
      </c>
    </row>
    <row r="91" spans="1:40" s="99" customFormat="1" hidden="1">
      <c r="A91" s="112" t="s">
        <v>1326</v>
      </c>
      <c r="B91" s="105">
        <f>C91+'表七(2)'!B91</f>
        <v>0</v>
      </c>
      <c r="C91" s="105">
        <f t="shared" si="18"/>
        <v>0</v>
      </c>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14"/>
      <c r="AN91" s="99" t="s">
        <v>1503</v>
      </c>
    </row>
    <row r="92" spans="1:40" s="99" customFormat="1" hidden="1">
      <c r="A92" s="112" t="s">
        <v>1327</v>
      </c>
      <c r="B92" s="105">
        <f>C92+'表七(2)'!B92</f>
        <v>0</v>
      </c>
      <c r="C92" s="105">
        <f t="shared" si="18"/>
        <v>0</v>
      </c>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14"/>
      <c r="AN92" s="99" t="s">
        <v>1504</v>
      </c>
    </row>
    <row r="93" spans="1:40" s="99" customFormat="1" hidden="1">
      <c r="A93" s="112" t="s">
        <v>1328</v>
      </c>
      <c r="B93" s="105">
        <f>C93+'表七(2)'!B93</f>
        <v>0</v>
      </c>
      <c r="C93" s="105">
        <f t="shared" si="18"/>
        <v>0</v>
      </c>
      <c r="D93" s="109"/>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14"/>
      <c r="AN93" s="99" t="s">
        <v>1505</v>
      </c>
    </row>
    <row r="94" spans="1:40" s="99" customFormat="1" hidden="1">
      <c r="A94" s="112" t="s">
        <v>1329</v>
      </c>
      <c r="B94" s="105">
        <f>C94+'表七(2)'!B94</f>
        <v>0</v>
      </c>
      <c r="C94" s="105">
        <f t="shared" si="18"/>
        <v>0</v>
      </c>
      <c r="D94" s="108">
        <f t="shared" ref="D94:AL94" si="23">D95+D96</f>
        <v>0</v>
      </c>
      <c r="E94" s="108">
        <f t="shared" si="23"/>
        <v>0</v>
      </c>
      <c r="F94" s="108">
        <f t="shared" si="23"/>
        <v>0</v>
      </c>
      <c r="G94" s="108">
        <f t="shared" si="23"/>
        <v>0</v>
      </c>
      <c r="H94" s="108">
        <f t="shared" si="23"/>
        <v>0</v>
      </c>
      <c r="I94" s="108">
        <f t="shared" si="23"/>
        <v>0</v>
      </c>
      <c r="J94" s="108">
        <f t="shared" si="23"/>
        <v>0</v>
      </c>
      <c r="K94" s="108">
        <f t="shared" si="23"/>
        <v>0</v>
      </c>
      <c r="L94" s="108">
        <f t="shared" si="23"/>
        <v>0</v>
      </c>
      <c r="M94" s="108">
        <f t="shared" si="23"/>
        <v>0</v>
      </c>
      <c r="N94" s="108">
        <f t="shared" si="23"/>
        <v>0</v>
      </c>
      <c r="O94" s="108">
        <f t="shared" si="23"/>
        <v>0</v>
      </c>
      <c r="P94" s="108">
        <f t="shared" si="23"/>
        <v>0</v>
      </c>
      <c r="Q94" s="108">
        <f t="shared" si="23"/>
        <v>0</v>
      </c>
      <c r="R94" s="108">
        <f t="shared" si="23"/>
        <v>0</v>
      </c>
      <c r="S94" s="108">
        <f t="shared" si="23"/>
        <v>0</v>
      </c>
      <c r="T94" s="108">
        <f t="shared" si="23"/>
        <v>0</v>
      </c>
      <c r="U94" s="108">
        <f t="shared" si="23"/>
        <v>0</v>
      </c>
      <c r="V94" s="108">
        <f t="shared" si="23"/>
        <v>0</v>
      </c>
      <c r="W94" s="108">
        <f t="shared" si="23"/>
        <v>0</v>
      </c>
      <c r="X94" s="108">
        <f t="shared" si="23"/>
        <v>0</v>
      </c>
      <c r="Y94" s="108">
        <f t="shared" si="23"/>
        <v>0</v>
      </c>
      <c r="Z94" s="108">
        <f t="shared" si="23"/>
        <v>0</v>
      </c>
      <c r="AA94" s="108">
        <f t="shared" si="23"/>
        <v>0</v>
      </c>
      <c r="AB94" s="108">
        <f t="shared" si="23"/>
        <v>0</v>
      </c>
      <c r="AC94" s="108">
        <f t="shared" si="23"/>
        <v>0</v>
      </c>
      <c r="AD94" s="108">
        <f t="shared" si="23"/>
        <v>0</v>
      </c>
      <c r="AE94" s="108">
        <f t="shared" si="23"/>
        <v>0</v>
      </c>
      <c r="AF94" s="108">
        <f t="shared" si="23"/>
        <v>0</v>
      </c>
      <c r="AG94" s="108">
        <f t="shared" si="23"/>
        <v>0</v>
      </c>
      <c r="AH94" s="108">
        <f t="shared" si="23"/>
        <v>0</v>
      </c>
      <c r="AI94" s="108">
        <f t="shared" si="23"/>
        <v>0</v>
      </c>
      <c r="AJ94" s="108">
        <f t="shared" si="23"/>
        <v>0</v>
      </c>
      <c r="AK94" s="108">
        <f t="shared" si="23"/>
        <v>0</v>
      </c>
      <c r="AL94" s="108">
        <f t="shared" si="23"/>
        <v>0</v>
      </c>
      <c r="AM94" s="114" t="b">
        <f>C94=AO53</f>
        <v>1</v>
      </c>
      <c r="AN94" s="99" t="s">
        <v>1506</v>
      </c>
    </row>
    <row r="95" spans="1:40" s="99" customFormat="1" hidden="1">
      <c r="A95" s="112" t="s">
        <v>1330</v>
      </c>
      <c r="B95" s="105">
        <f>C95+'表七(2)'!B95</f>
        <v>0</v>
      </c>
      <c r="C95" s="105">
        <f t="shared" si="18"/>
        <v>0</v>
      </c>
      <c r="D95" s="109"/>
      <c r="E95" s="109"/>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109"/>
      <c r="AK95" s="109"/>
      <c r="AL95" s="109"/>
      <c r="AM95" s="114"/>
      <c r="AN95" s="99" t="s">
        <v>1507</v>
      </c>
    </row>
    <row r="96" spans="1:40" s="99" customFormat="1" hidden="1">
      <c r="A96" s="112" t="s">
        <v>1331</v>
      </c>
      <c r="B96" s="105">
        <f>C96+'表七(2)'!B96</f>
        <v>0</v>
      </c>
      <c r="C96" s="105">
        <f t="shared" si="18"/>
        <v>0</v>
      </c>
      <c r="D96" s="108">
        <f t="shared" ref="D96:AL96" si="24">SUM(D97:D103)</f>
        <v>0</v>
      </c>
      <c r="E96" s="108">
        <f t="shared" si="24"/>
        <v>0</v>
      </c>
      <c r="F96" s="108">
        <f t="shared" si="24"/>
        <v>0</v>
      </c>
      <c r="G96" s="108">
        <f t="shared" si="24"/>
        <v>0</v>
      </c>
      <c r="H96" s="108">
        <f t="shared" si="24"/>
        <v>0</v>
      </c>
      <c r="I96" s="108">
        <f t="shared" si="24"/>
        <v>0</v>
      </c>
      <c r="J96" s="108">
        <f t="shared" si="24"/>
        <v>0</v>
      </c>
      <c r="K96" s="108">
        <f t="shared" si="24"/>
        <v>0</v>
      </c>
      <c r="L96" s="108">
        <f t="shared" si="24"/>
        <v>0</v>
      </c>
      <c r="M96" s="108">
        <f t="shared" si="24"/>
        <v>0</v>
      </c>
      <c r="N96" s="108">
        <f t="shared" si="24"/>
        <v>0</v>
      </c>
      <c r="O96" s="108">
        <f t="shared" si="24"/>
        <v>0</v>
      </c>
      <c r="P96" s="108">
        <f t="shared" si="24"/>
        <v>0</v>
      </c>
      <c r="Q96" s="108">
        <f t="shared" si="24"/>
        <v>0</v>
      </c>
      <c r="R96" s="108">
        <f t="shared" si="24"/>
        <v>0</v>
      </c>
      <c r="S96" s="108">
        <f t="shared" si="24"/>
        <v>0</v>
      </c>
      <c r="T96" s="108">
        <f t="shared" si="24"/>
        <v>0</v>
      </c>
      <c r="U96" s="108">
        <f t="shared" si="24"/>
        <v>0</v>
      </c>
      <c r="V96" s="108">
        <f t="shared" si="24"/>
        <v>0</v>
      </c>
      <c r="W96" s="108">
        <f t="shared" si="24"/>
        <v>0</v>
      </c>
      <c r="X96" s="108">
        <f t="shared" si="24"/>
        <v>0</v>
      </c>
      <c r="Y96" s="108">
        <f t="shared" si="24"/>
        <v>0</v>
      </c>
      <c r="Z96" s="108">
        <f t="shared" si="24"/>
        <v>0</v>
      </c>
      <c r="AA96" s="108">
        <f t="shared" si="24"/>
        <v>0</v>
      </c>
      <c r="AB96" s="108">
        <f t="shared" si="24"/>
        <v>0</v>
      </c>
      <c r="AC96" s="108">
        <f t="shared" si="24"/>
        <v>0</v>
      </c>
      <c r="AD96" s="108">
        <f t="shared" si="24"/>
        <v>0</v>
      </c>
      <c r="AE96" s="108">
        <f t="shared" si="24"/>
        <v>0</v>
      </c>
      <c r="AF96" s="108">
        <f t="shared" si="24"/>
        <v>0</v>
      </c>
      <c r="AG96" s="108">
        <f t="shared" si="24"/>
        <v>0</v>
      </c>
      <c r="AH96" s="108">
        <f t="shared" si="24"/>
        <v>0</v>
      </c>
      <c r="AI96" s="108">
        <f t="shared" si="24"/>
        <v>0</v>
      </c>
      <c r="AJ96" s="108">
        <f t="shared" si="24"/>
        <v>0</v>
      </c>
      <c r="AK96" s="108">
        <f t="shared" si="24"/>
        <v>0</v>
      </c>
      <c r="AL96" s="108">
        <f t="shared" si="24"/>
        <v>0</v>
      </c>
      <c r="AM96" s="114"/>
      <c r="AN96" s="99" t="s">
        <v>1508</v>
      </c>
    </row>
    <row r="97" spans="1:40" s="99" customFormat="1" hidden="1">
      <c r="A97" s="112" t="s">
        <v>1332</v>
      </c>
      <c r="B97" s="105">
        <f>C97+'表七(2)'!B97</f>
        <v>0</v>
      </c>
      <c r="C97" s="105">
        <f t="shared" si="18"/>
        <v>0</v>
      </c>
      <c r="D97" s="109"/>
      <c r="E97" s="109"/>
      <c r="F97" s="109"/>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c r="AK97" s="109"/>
      <c r="AL97" s="109"/>
      <c r="AM97" s="114"/>
      <c r="AN97" s="99" t="s">
        <v>1509</v>
      </c>
    </row>
    <row r="98" spans="1:40" s="99" customFormat="1" hidden="1">
      <c r="A98" s="112" t="s">
        <v>1333</v>
      </c>
      <c r="B98" s="105">
        <f>C98+'表七(2)'!B98</f>
        <v>0</v>
      </c>
      <c r="C98" s="105">
        <f t="shared" si="18"/>
        <v>0</v>
      </c>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14"/>
      <c r="AN98" s="99" t="s">
        <v>1510</v>
      </c>
    </row>
    <row r="99" spans="1:40" s="99" customFormat="1" hidden="1">
      <c r="A99" s="112" t="s">
        <v>1334</v>
      </c>
      <c r="B99" s="105">
        <f>C99+'表七(2)'!B99</f>
        <v>0</v>
      </c>
      <c r="C99" s="105">
        <f t="shared" si="18"/>
        <v>0</v>
      </c>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14"/>
      <c r="AN99" s="99" t="s">
        <v>1511</v>
      </c>
    </row>
    <row r="100" spans="1:40" s="99" customFormat="1" hidden="1">
      <c r="A100" s="112" t="s">
        <v>1335</v>
      </c>
      <c r="B100" s="105">
        <f>C100+'表七(2)'!B100</f>
        <v>0</v>
      </c>
      <c r="C100" s="105">
        <f t="shared" si="18"/>
        <v>0</v>
      </c>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14"/>
      <c r="AN100" s="99" t="s">
        <v>1512</v>
      </c>
    </row>
    <row r="101" spans="1:40" s="99" customFormat="1" hidden="1">
      <c r="A101" s="112" t="s">
        <v>1336</v>
      </c>
      <c r="B101" s="105">
        <f>C101+'表七(2)'!B101</f>
        <v>0</v>
      </c>
      <c r="C101" s="105">
        <f t="shared" si="18"/>
        <v>0</v>
      </c>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14"/>
      <c r="AN101" s="99" t="s">
        <v>1513</v>
      </c>
    </row>
    <row r="102" spans="1:40" s="99" customFormat="1" hidden="1">
      <c r="A102" s="112" t="s">
        <v>1337</v>
      </c>
      <c r="B102" s="105">
        <f>C102+'表七(2)'!B102</f>
        <v>0</v>
      </c>
      <c r="C102" s="105">
        <f t="shared" si="18"/>
        <v>0</v>
      </c>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14"/>
      <c r="AN102" s="99" t="s">
        <v>1514</v>
      </c>
    </row>
    <row r="103" spans="1:40" s="99" customFormat="1" hidden="1">
      <c r="A103" s="112" t="s">
        <v>1338</v>
      </c>
      <c r="B103" s="105">
        <f>C103+'表七(2)'!B103</f>
        <v>0</v>
      </c>
      <c r="C103" s="105">
        <f t="shared" si="18"/>
        <v>0</v>
      </c>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14"/>
      <c r="AN103" s="99" t="s">
        <v>1515</v>
      </c>
    </row>
    <row r="104" spans="1:40" s="99" customFormat="1" hidden="1">
      <c r="A104" s="112" t="s">
        <v>1339</v>
      </c>
      <c r="B104" s="105">
        <f>C104+'表七(2)'!B104</f>
        <v>0</v>
      </c>
      <c r="C104" s="105">
        <f t="shared" si="18"/>
        <v>0</v>
      </c>
      <c r="D104" s="108">
        <f t="shared" ref="D104:AL104" si="25">D105+D106</f>
        <v>0</v>
      </c>
      <c r="E104" s="108">
        <f t="shared" si="25"/>
        <v>0</v>
      </c>
      <c r="F104" s="108">
        <f t="shared" si="25"/>
        <v>0</v>
      </c>
      <c r="G104" s="108">
        <f t="shared" si="25"/>
        <v>0</v>
      </c>
      <c r="H104" s="108">
        <f t="shared" si="25"/>
        <v>0</v>
      </c>
      <c r="I104" s="108">
        <f t="shared" si="25"/>
        <v>0</v>
      </c>
      <c r="J104" s="108">
        <f t="shared" si="25"/>
        <v>0</v>
      </c>
      <c r="K104" s="108">
        <f t="shared" si="25"/>
        <v>0</v>
      </c>
      <c r="L104" s="108">
        <f t="shared" si="25"/>
        <v>0</v>
      </c>
      <c r="M104" s="108">
        <f t="shared" si="25"/>
        <v>0</v>
      </c>
      <c r="N104" s="108">
        <f t="shared" si="25"/>
        <v>0</v>
      </c>
      <c r="O104" s="108">
        <f t="shared" si="25"/>
        <v>0</v>
      </c>
      <c r="P104" s="108">
        <f t="shared" si="25"/>
        <v>0</v>
      </c>
      <c r="Q104" s="108">
        <f t="shared" si="25"/>
        <v>0</v>
      </c>
      <c r="R104" s="108">
        <f t="shared" si="25"/>
        <v>0</v>
      </c>
      <c r="S104" s="108">
        <f t="shared" si="25"/>
        <v>0</v>
      </c>
      <c r="T104" s="108">
        <f t="shared" si="25"/>
        <v>0</v>
      </c>
      <c r="U104" s="108">
        <f t="shared" si="25"/>
        <v>0</v>
      </c>
      <c r="V104" s="108">
        <f t="shared" si="25"/>
        <v>0</v>
      </c>
      <c r="W104" s="108">
        <f t="shared" si="25"/>
        <v>0</v>
      </c>
      <c r="X104" s="108">
        <f t="shared" si="25"/>
        <v>0</v>
      </c>
      <c r="Y104" s="108">
        <f t="shared" si="25"/>
        <v>0</v>
      </c>
      <c r="Z104" s="108">
        <f t="shared" si="25"/>
        <v>0</v>
      </c>
      <c r="AA104" s="108">
        <f t="shared" si="25"/>
        <v>0</v>
      </c>
      <c r="AB104" s="108">
        <f t="shared" si="25"/>
        <v>0</v>
      </c>
      <c r="AC104" s="108">
        <f t="shared" si="25"/>
        <v>0</v>
      </c>
      <c r="AD104" s="108">
        <f t="shared" si="25"/>
        <v>0</v>
      </c>
      <c r="AE104" s="108">
        <f t="shared" si="25"/>
        <v>0</v>
      </c>
      <c r="AF104" s="108">
        <f t="shared" si="25"/>
        <v>0</v>
      </c>
      <c r="AG104" s="108">
        <f t="shared" si="25"/>
        <v>0</v>
      </c>
      <c r="AH104" s="108">
        <f t="shared" si="25"/>
        <v>0</v>
      </c>
      <c r="AI104" s="108">
        <f t="shared" si="25"/>
        <v>0</v>
      </c>
      <c r="AJ104" s="108">
        <f t="shared" si="25"/>
        <v>0</v>
      </c>
      <c r="AK104" s="108">
        <f t="shared" si="25"/>
        <v>0</v>
      </c>
      <c r="AL104" s="108">
        <f t="shared" si="25"/>
        <v>0</v>
      </c>
      <c r="AM104" s="114" t="b">
        <f>C104=AO71</f>
        <v>1</v>
      </c>
      <c r="AN104" s="99" t="s">
        <v>1516</v>
      </c>
    </row>
    <row r="105" spans="1:40" s="99" customFormat="1" hidden="1">
      <c r="A105" s="112" t="s">
        <v>1340</v>
      </c>
      <c r="B105" s="105">
        <f>C105+'表七(2)'!B105</f>
        <v>0</v>
      </c>
      <c r="C105" s="105">
        <f t="shared" si="18"/>
        <v>0</v>
      </c>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14"/>
      <c r="AN105" s="99" t="s">
        <v>1517</v>
      </c>
    </row>
    <row r="106" spans="1:40" s="99" customFormat="1" hidden="1">
      <c r="A106" s="112" t="s">
        <v>1341</v>
      </c>
      <c r="B106" s="105">
        <f>C106+'表七(2)'!B106</f>
        <v>0</v>
      </c>
      <c r="C106" s="105">
        <f t="shared" si="18"/>
        <v>0</v>
      </c>
      <c r="D106" s="108">
        <f t="shared" ref="D106:AL106" si="26">SUM(D107:D114)</f>
        <v>0</v>
      </c>
      <c r="E106" s="108">
        <f t="shared" si="26"/>
        <v>0</v>
      </c>
      <c r="F106" s="108">
        <f t="shared" si="26"/>
        <v>0</v>
      </c>
      <c r="G106" s="108">
        <f t="shared" si="26"/>
        <v>0</v>
      </c>
      <c r="H106" s="108">
        <f t="shared" si="26"/>
        <v>0</v>
      </c>
      <c r="I106" s="108">
        <f t="shared" si="26"/>
        <v>0</v>
      </c>
      <c r="J106" s="108">
        <f t="shared" si="26"/>
        <v>0</v>
      </c>
      <c r="K106" s="108">
        <f t="shared" si="26"/>
        <v>0</v>
      </c>
      <c r="L106" s="108">
        <f t="shared" si="26"/>
        <v>0</v>
      </c>
      <c r="M106" s="108">
        <f t="shared" si="26"/>
        <v>0</v>
      </c>
      <c r="N106" s="108">
        <f t="shared" si="26"/>
        <v>0</v>
      </c>
      <c r="O106" s="108">
        <f t="shared" si="26"/>
        <v>0</v>
      </c>
      <c r="P106" s="108">
        <f t="shared" si="26"/>
        <v>0</v>
      </c>
      <c r="Q106" s="108">
        <f t="shared" si="26"/>
        <v>0</v>
      </c>
      <c r="R106" s="108">
        <f t="shared" si="26"/>
        <v>0</v>
      </c>
      <c r="S106" s="108">
        <f t="shared" si="26"/>
        <v>0</v>
      </c>
      <c r="T106" s="108">
        <f t="shared" si="26"/>
        <v>0</v>
      </c>
      <c r="U106" s="108">
        <f t="shared" si="26"/>
        <v>0</v>
      </c>
      <c r="V106" s="108">
        <f t="shared" si="26"/>
        <v>0</v>
      </c>
      <c r="W106" s="108">
        <f t="shared" si="26"/>
        <v>0</v>
      </c>
      <c r="X106" s="108">
        <f t="shared" si="26"/>
        <v>0</v>
      </c>
      <c r="Y106" s="108">
        <f t="shared" si="26"/>
        <v>0</v>
      </c>
      <c r="Z106" s="108">
        <f t="shared" si="26"/>
        <v>0</v>
      </c>
      <c r="AA106" s="108">
        <f t="shared" si="26"/>
        <v>0</v>
      </c>
      <c r="AB106" s="108">
        <f t="shared" si="26"/>
        <v>0</v>
      </c>
      <c r="AC106" s="108">
        <f t="shared" si="26"/>
        <v>0</v>
      </c>
      <c r="AD106" s="108">
        <f t="shared" si="26"/>
        <v>0</v>
      </c>
      <c r="AE106" s="108">
        <f t="shared" si="26"/>
        <v>0</v>
      </c>
      <c r="AF106" s="108">
        <f t="shared" si="26"/>
        <v>0</v>
      </c>
      <c r="AG106" s="108">
        <f t="shared" si="26"/>
        <v>0</v>
      </c>
      <c r="AH106" s="108">
        <f t="shared" si="26"/>
        <v>0</v>
      </c>
      <c r="AI106" s="108">
        <f t="shared" si="26"/>
        <v>0</v>
      </c>
      <c r="AJ106" s="108">
        <f t="shared" si="26"/>
        <v>0</v>
      </c>
      <c r="AK106" s="108">
        <f t="shared" si="26"/>
        <v>0</v>
      </c>
      <c r="AL106" s="108">
        <f t="shared" si="26"/>
        <v>0</v>
      </c>
      <c r="AM106" s="114"/>
      <c r="AN106" s="99" t="s">
        <v>1518</v>
      </c>
    </row>
    <row r="107" spans="1:40" s="99" customFormat="1" hidden="1">
      <c r="A107" s="112" t="s">
        <v>1342</v>
      </c>
      <c r="B107" s="105">
        <f>C107+'表七(2)'!B107</f>
        <v>0</v>
      </c>
      <c r="C107" s="105">
        <f t="shared" si="18"/>
        <v>0</v>
      </c>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14"/>
      <c r="AN107" s="99" t="s">
        <v>1519</v>
      </c>
    </row>
    <row r="108" spans="1:40" s="99" customFormat="1" hidden="1">
      <c r="A108" s="112" t="s">
        <v>1343</v>
      </c>
      <c r="B108" s="105">
        <f>C108+'表七(2)'!B108</f>
        <v>0</v>
      </c>
      <c r="C108" s="105">
        <f t="shared" si="18"/>
        <v>0</v>
      </c>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14"/>
      <c r="AN108" s="99" t="s">
        <v>1520</v>
      </c>
    </row>
    <row r="109" spans="1:40" s="99" customFormat="1" hidden="1">
      <c r="A109" s="112" t="s">
        <v>1344</v>
      </c>
      <c r="B109" s="105">
        <f>C109+'表七(2)'!B109</f>
        <v>0</v>
      </c>
      <c r="C109" s="105">
        <f t="shared" si="18"/>
        <v>0</v>
      </c>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14"/>
      <c r="AN109" s="99" t="s">
        <v>1521</v>
      </c>
    </row>
    <row r="110" spans="1:40" s="99" customFormat="1" hidden="1">
      <c r="A110" s="112" t="s">
        <v>1345</v>
      </c>
      <c r="B110" s="105">
        <f>C110+'表七(2)'!B110</f>
        <v>0</v>
      </c>
      <c r="C110" s="105">
        <f t="shared" si="18"/>
        <v>0</v>
      </c>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14"/>
      <c r="AN110" s="99" t="s">
        <v>1522</v>
      </c>
    </row>
    <row r="111" spans="1:40" s="99" customFormat="1" hidden="1">
      <c r="A111" s="112" t="s">
        <v>1346</v>
      </c>
      <c r="B111" s="105">
        <f>C111+'表七(2)'!B111</f>
        <v>0</v>
      </c>
      <c r="C111" s="105">
        <f t="shared" si="18"/>
        <v>0</v>
      </c>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14"/>
      <c r="AN111" s="99" t="s">
        <v>1523</v>
      </c>
    </row>
    <row r="112" spans="1:40" s="99" customFormat="1" hidden="1">
      <c r="A112" s="112" t="s">
        <v>1347</v>
      </c>
      <c r="B112" s="105">
        <f>C112+'表七(2)'!B112</f>
        <v>0</v>
      </c>
      <c r="C112" s="105">
        <f t="shared" si="18"/>
        <v>0</v>
      </c>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14"/>
      <c r="AN112" s="99" t="s">
        <v>1524</v>
      </c>
    </row>
    <row r="113" spans="1:40" s="99" customFormat="1" hidden="1">
      <c r="A113" s="112" t="s">
        <v>1348</v>
      </c>
      <c r="B113" s="105">
        <f>C113+'表七(2)'!B113</f>
        <v>0</v>
      </c>
      <c r="C113" s="105">
        <f t="shared" si="18"/>
        <v>0</v>
      </c>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14"/>
      <c r="AN113" s="99" t="s">
        <v>1525</v>
      </c>
    </row>
    <row r="114" spans="1:40" s="99" customFormat="1" hidden="1">
      <c r="A114" s="112" t="s">
        <v>1349</v>
      </c>
      <c r="B114" s="105">
        <f>C114+'表七(2)'!B114</f>
        <v>0</v>
      </c>
      <c r="C114" s="105">
        <f t="shared" si="18"/>
        <v>0</v>
      </c>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14"/>
      <c r="AN114" s="99" t="s">
        <v>1526</v>
      </c>
    </row>
    <row r="115" spans="1:40" s="99" customFormat="1" hidden="1">
      <c r="A115" s="112" t="s">
        <v>1350</v>
      </c>
      <c r="B115" s="105">
        <f>C115+'表七(2)'!B115</f>
        <v>0</v>
      </c>
      <c r="C115" s="105">
        <f t="shared" si="18"/>
        <v>0</v>
      </c>
      <c r="D115" s="108">
        <f t="shared" ref="D115:AL115" si="27">D116+D117</f>
        <v>0</v>
      </c>
      <c r="E115" s="108">
        <f t="shared" si="27"/>
        <v>0</v>
      </c>
      <c r="F115" s="108">
        <f t="shared" si="27"/>
        <v>0</v>
      </c>
      <c r="G115" s="108">
        <f t="shared" si="27"/>
        <v>0</v>
      </c>
      <c r="H115" s="108">
        <f t="shared" si="27"/>
        <v>0</v>
      </c>
      <c r="I115" s="108">
        <f t="shared" si="27"/>
        <v>0</v>
      </c>
      <c r="J115" s="108">
        <f t="shared" si="27"/>
        <v>0</v>
      </c>
      <c r="K115" s="108">
        <f t="shared" si="27"/>
        <v>0</v>
      </c>
      <c r="L115" s="108">
        <f t="shared" si="27"/>
        <v>0</v>
      </c>
      <c r="M115" s="108">
        <f t="shared" si="27"/>
        <v>0</v>
      </c>
      <c r="N115" s="108">
        <f t="shared" si="27"/>
        <v>0</v>
      </c>
      <c r="O115" s="108">
        <f t="shared" si="27"/>
        <v>0</v>
      </c>
      <c r="P115" s="108">
        <f t="shared" si="27"/>
        <v>0</v>
      </c>
      <c r="Q115" s="108">
        <f t="shared" si="27"/>
        <v>0</v>
      </c>
      <c r="R115" s="108">
        <f t="shared" si="27"/>
        <v>0</v>
      </c>
      <c r="S115" s="108">
        <f t="shared" si="27"/>
        <v>0</v>
      </c>
      <c r="T115" s="108">
        <f t="shared" si="27"/>
        <v>0</v>
      </c>
      <c r="U115" s="108">
        <f t="shared" si="27"/>
        <v>0</v>
      </c>
      <c r="V115" s="108">
        <f t="shared" si="27"/>
        <v>0</v>
      </c>
      <c r="W115" s="108">
        <f t="shared" si="27"/>
        <v>0</v>
      </c>
      <c r="X115" s="108">
        <f t="shared" si="27"/>
        <v>0</v>
      </c>
      <c r="Y115" s="108">
        <f t="shared" si="27"/>
        <v>0</v>
      </c>
      <c r="Z115" s="108">
        <f t="shared" si="27"/>
        <v>0</v>
      </c>
      <c r="AA115" s="108">
        <f t="shared" si="27"/>
        <v>0</v>
      </c>
      <c r="AB115" s="108">
        <f t="shared" si="27"/>
        <v>0</v>
      </c>
      <c r="AC115" s="108">
        <f t="shared" si="27"/>
        <v>0</v>
      </c>
      <c r="AD115" s="108">
        <f t="shared" si="27"/>
        <v>0</v>
      </c>
      <c r="AE115" s="108">
        <f t="shared" si="27"/>
        <v>0</v>
      </c>
      <c r="AF115" s="108">
        <f t="shared" si="27"/>
        <v>0</v>
      </c>
      <c r="AG115" s="108">
        <f t="shared" si="27"/>
        <v>0</v>
      </c>
      <c r="AH115" s="108">
        <f t="shared" si="27"/>
        <v>0</v>
      </c>
      <c r="AI115" s="108">
        <f t="shared" si="27"/>
        <v>0</v>
      </c>
      <c r="AJ115" s="108">
        <f t="shared" si="27"/>
        <v>0</v>
      </c>
      <c r="AK115" s="108">
        <f t="shared" si="27"/>
        <v>0</v>
      </c>
      <c r="AL115" s="108">
        <f t="shared" si="27"/>
        <v>0</v>
      </c>
      <c r="AM115" s="114" t="b">
        <f>C115=AO101</f>
        <v>1</v>
      </c>
      <c r="AN115" s="99" t="s">
        <v>1527</v>
      </c>
    </row>
    <row r="116" spans="1:40" s="99" customFormat="1" hidden="1">
      <c r="A116" s="112" t="s">
        <v>1351</v>
      </c>
      <c r="B116" s="105">
        <f>C116+'表七(2)'!B116</f>
        <v>0</v>
      </c>
      <c r="C116" s="105">
        <f t="shared" si="18"/>
        <v>0</v>
      </c>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14"/>
      <c r="AN116" s="99" t="s">
        <v>1528</v>
      </c>
    </row>
    <row r="117" spans="1:40" s="99" customFormat="1" hidden="1">
      <c r="A117" s="112" t="s">
        <v>1352</v>
      </c>
      <c r="B117" s="105">
        <f>C117+'表七(2)'!B117</f>
        <v>0</v>
      </c>
      <c r="C117" s="105">
        <f t="shared" si="18"/>
        <v>0</v>
      </c>
      <c r="D117" s="108">
        <f t="shared" ref="D117:AL117" si="28">SUM(D118:D125)</f>
        <v>0</v>
      </c>
      <c r="E117" s="108">
        <f t="shared" si="28"/>
        <v>0</v>
      </c>
      <c r="F117" s="108">
        <f t="shared" si="28"/>
        <v>0</v>
      </c>
      <c r="G117" s="108">
        <f t="shared" si="28"/>
        <v>0</v>
      </c>
      <c r="H117" s="108">
        <f t="shared" si="28"/>
        <v>0</v>
      </c>
      <c r="I117" s="108">
        <f t="shared" si="28"/>
        <v>0</v>
      </c>
      <c r="J117" s="108">
        <f t="shared" si="28"/>
        <v>0</v>
      </c>
      <c r="K117" s="108">
        <f t="shared" si="28"/>
        <v>0</v>
      </c>
      <c r="L117" s="108">
        <f t="shared" si="28"/>
        <v>0</v>
      </c>
      <c r="M117" s="108">
        <f t="shared" si="28"/>
        <v>0</v>
      </c>
      <c r="N117" s="108">
        <f t="shared" si="28"/>
        <v>0</v>
      </c>
      <c r="O117" s="108">
        <f t="shared" si="28"/>
        <v>0</v>
      </c>
      <c r="P117" s="108">
        <f t="shared" si="28"/>
        <v>0</v>
      </c>
      <c r="Q117" s="108">
        <f t="shared" si="28"/>
        <v>0</v>
      </c>
      <c r="R117" s="108">
        <f t="shared" si="28"/>
        <v>0</v>
      </c>
      <c r="S117" s="108">
        <f t="shared" si="28"/>
        <v>0</v>
      </c>
      <c r="T117" s="108">
        <f t="shared" si="28"/>
        <v>0</v>
      </c>
      <c r="U117" s="108">
        <f t="shared" si="28"/>
        <v>0</v>
      </c>
      <c r="V117" s="108">
        <f t="shared" si="28"/>
        <v>0</v>
      </c>
      <c r="W117" s="108">
        <f t="shared" si="28"/>
        <v>0</v>
      </c>
      <c r="X117" s="108">
        <f t="shared" si="28"/>
        <v>0</v>
      </c>
      <c r="Y117" s="108">
        <f t="shared" si="28"/>
        <v>0</v>
      </c>
      <c r="Z117" s="108">
        <f t="shared" si="28"/>
        <v>0</v>
      </c>
      <c r="AA117" s="108">
        <f t="shared" si="28"/>
        <v>0</v>
      </c>
      <c r="AB117" s="108">
        <f t="shared" si="28"/>
        <v>0</v>
      </c>
      <c r="AC117" s="108">
        <f t="shared" si="28"/>
        <v>0</v>
      </c>
      <c r="AD117" s="108">
        <f t="shared" si="28"/>
        <v>0</v>
      </c>
      <c r="AE117" s="108">
        <f t="shared" si="28"/>
        <v>0</v>
      </c>
      <c r="AF117" s="108">
        <f t="shared" si="28"/>
        <v>0</v>
      </c>
      <c r="AG117" s="108">
        <f t="shared" si="28"/>
        <v>0</v>
      </c>
      <c r="AH117" s="108">
        <f t="shared" si="28"/>
        <v>0</v>
      </c>
      <c r="AI117" s="108">
        <f t="shared" si="28"/>
        <v>0</v>
      </c>
      <c r="AJ117" s="108">
        <f t="shared" si="28"/>
        <v>0</v>
      </c>
      <c r="AK117" s="108">
        <f t="shared" si="28"/>
        <v>0</v>
      </c>
      <c r="AL117" s="108">
        <f t="shared" si="28"/>
        <v>0</v>
      </c>
      <c r="AM117" s="114"/>
      <c r="AN117" s="99" t="s">
        <v>1529</v>
      </c>
    </row>
    <row r="118" spans="1:40" s="99" customFormat="1" hidden="1">
      <c r="A118" s="112" t="s">
        <v>1353</v>
      </c>
      <c r="B118" s="105">
        <f>C118+'表七(2)'!B118</f>
        <v>0</v>
      </c>
      <c r="C118" s="105">
        <f t="shared" si="18"/>
        <v>0</v>
      </c>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14"/>
      <c r="AN118" s="99" t="s">
        <v>1530</v>
      </c>
    </row>
    <row r="119" spans="1:40" s="99" customFormat="1" hidden="1">
      <c r="A119" s="112" t="s">
        <v>1354</v>
      </c>
      <c r="B119" s="105">
        <f>C119+'表七(2)'!B119</f>
        <v>0</v>
      </c>
      <c r="C119" s="105">
        <f t="shared" si="18"/>
        <v>0</v>
      </c>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c r="AG119" s="109"/>
      <c r="AH119" s="109"/>
      <c r="AI119" s="109"/>
      <c r="AJ119" s="109"/>
      <c r="AK119" s="109"/>
      <c r="AL119" s="109"/>
      <c r="AM119" s="114"/>
      <c r="AN119" s="99" t="s">
        <v>1531</v>
      </c>
    </row>
    <row r="120" spans="1:40" s="99" customFormat="1" hidden="1">
      <c r="A120" s="112" t="s">
        <v>1355</v>
      </c>
      <c r="B120" s="105">
        <f>C120+'表七(2)'!B120</f>
        <v>0</v>
      </c>
      <c r="C120" s="105">
        <f t="shared" si="18"/>
        <v>0</v>
      </c>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14"/>
      <c r="AN120" s="99" t="s">
        <v>1532</v>
      </c>
    </row>
    <row r="121" spans="1:40" s="99" customFormat="1" hidden="1">
      <c r="A121" s="112" t="s">
        <v>1356</v>
      </c>
      <c r="B121" s="105">
        <f>C121+'表七(2)'!B121</f>
        <v>0</v>
      </c>
      <c r="C121" s="105">
        <f t="shared" si="18"/>
        <v>0</v>
      </c>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14"/>
      <c r="AN121" s="99" t="s">
        <v>1158</v>
      </c>
    </row>
    <row r="122" spans="1:40" s="99" customFormat="1" hidden="1">
      <c r="A122" s="112" t="s">
        <v>1357</v>
      </c>
      <c r="B122" s="105">
        <f>C122+'表七(2)'!B122</f>
        <v>0</v>
      </c>
      <c r="C122" s="105">
        <f t="shared" si="18"/>
        <v>0</v>
      </c>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14"/>
    </row>
    <row r="123" spans="1:40" s="99" customFormat="1" hidden="1">
      <c r="A123" s="112" t="s">
        <v>1358</v>
      </c>
      <c r="B123" s="105">
        <f>C123+'表七(2)'!B123</f>
        <v>0</v>
      </c>
      <c r="C123" s="105">
        <f t="shared" si="18"/>
        <v>0</v>
      </c>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14"/>
    </row>
    <row r="124" spans="1:40" s="99" customFormat="1" hidden="1">
      <c r="A124" s="112" t="s">
        <v>1359</v>
      </c>
      <c r="B124" s="105">
        <f>C124+'表七(2)'!B124</f>
        <v>0</v>
      </c>
      <c r="C124" s="105">
        <f t="shared" si="18"/>
        <v>0</v>
      </c>
      <c r="D124" s="109"/>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14"/>
    </row>
    <row r="125" spans="1:40" s="99" customFormat="1" hidden="1">
      <c r="A125" s="112" t="s">
        <v>1360</v>
      </c>
      <c r="B125" s="105">
        <f>C125+'表七(2)'!B125</f>
        <v>0</v>
      </c>
      <c r="C125" s="105">
        <f t="shared" si="18"/>
        <v>0</v>
      </c>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14"/>
    </row>
    <row r="126" spans="1:40" s="99" customFormat="1" hidden="1">
      <c r="A126" s="112" t="s">
        <v>1361</v>
      </c>
      <c r="B126" s="105">
        <f>C126+'表七(2)'!B126</f>
        <v>0</v>
      </c>
      <c r="C126" s="105">
        <f t="shared" si="18"/>
        <v>0</v>
      </c>
      <c r="D126" s="108">
        <f t="shared" ref="D126:AL126" si="29">D127+D128</f>
        <v>0</v>
      </c>
      <c r="E126" s="108">
        <f t="shared" si="29"/>
        <v>0</v>
      </c>
      <c r="F126" s="108">
        <f t="shared" si="29"/>
        <v>0</v>
      </c>
      <c r="G126" s="108">
        <f t="shared" si="29"/>
        <v>0</v>
      </c>
      <c r="H126" s="108">
        <f t="shared" si="29"/>
        <v>0</v>
      </c>
      <c r="I126" s="108">
        <f t="shared" si="29"/>
        <v>0</v>
      </c>
      <c r="J126" s="108">
        <f t="shared" si="29"/>
        <v>0</v>
      </c>
      <c r="K126" s="108">
        <f t="shared" si="29"/>
        <v>0</v>
      </c>
      <c r="L126" s="108">
        <f t="shared" si="29"/>
        <v>0</v>
      </c>
      <c r="M126" s="108">
        <f t="shared" si="29"/>
        <v>0</v>
      </c>
      <c r="N126" s="108">
        <f t="shared" si="29"/>
        <v>0</v>
      </c>
      <c r="O126" s="108">
        <f t="shared" si="29"/>
        <v>0</v>
      </c>
      <c r="P126" s="108">
        <f t="shared" si="29"/>
        <v>0</v>
      </c>
      <c r="Q126" s="108">
        <f t="shared" si="29"/>
        <v>0</v>
      </c>
      <c r="R126" s="108">
        <f t="shared" si="29"/>
        <v>0</v>
      </c>
      <c r="S126" s="108">
        <f t="shared" si="29"/>
        <v>0</v>
      </c>
      <c r="T126" s="108">
        <f t="shared" si="29"/>
        <v>0</v>
      </c>
      <c r="U126" s="108">
        <f t="shared" si="29"/>
        <v>0</v>
      </c>
      <c r="V126" s="108">
        <f t="shared" si="29"/>
        <v>0</v>
      </c>
      <c r="W126" s="108">
        <f t="shared" si="29"/>
        <v>0</v>
      </c>
      <c r="X126" s="108">
        <f t="shared" si="29"/>
        <v>0</v>
      </c>
      <c r="Y126" s="108">
        <f t="shared" si="29"/>
        <v>0</v>
      </c>
      <c r="Z126" s="108">
        <f t="shared" si="29"/>
        <v>0</v>
      </c>
      <c r="AA126" s="108">
        <f t="shared" si="29"/>
        <v>0</v>
      </c>
      <c r="AB126" s="108">
        <f t="shared" si="29"/>
        <v>0</v>
      </c>
      <c r="AC126" s="108">
        <f t="shared" si="29"/>
        <v>0</v>
      </c>
      <c r="AD126" s="108">
        <f t="shared" si="29"/>
        <v>0</v>
      </c>
      <c r="AE126" s="108">
        <f t="shared" si="29"/>
        <v>0</v>
      </c>
      <c r="AF126" s="108">
        <f t="shared" si="29"/>
        <v>0</v>
      </c>
      <c r="AG126" s="108">
        <f t="shared" si="29"/>
        <v>0</v>
      </c>
      <c r="AH126" s="108">
        <f t="shared" si="29"/>
        <v>0</v>
      </c>
      <c r="AI126" s="108">
        <f t="shared" si="29"/>
        <v>0</v>
      </c>
      <c r="AJ126" s="108">
        <f t="shared" si="29"/>
        <v>0</v>
      </c>
      <c r="AK126" s="108">
        <f t="shared" si="29"/>
        <v>0</v>
      </c>
      <c r="AL126" s="108">
        <f t="shared" si="29"/>
        <v>0</v>
      </c>
      <c r="AM126" s="114" t="b">
        <f>C126=AO111</f>
        <v>1</v>
      </c>
    </row>
    <row r="127" spans="1:40" s="99" customFormat="1" hidden="1">
      <c r="A127" s="112" t="s">
        <v>1362</v>
      </c>
      <c r="B127" s="105">
        <f>C127+'表七(2)'!B127</f>
        <v>0</v>
      </c>
      <c r="C127" s="105">
        <f t="shared" si="18"/>
        <v>0</v>
      </c>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14"/>
    </row>
    <row r="128" spans="1:40" s="99" customFormat="1" hidden="1">
      <c r="A128" s="112" t="s">
        <v>1363</v>
      </c>
      <c r="B128" s="105">
        <f>C128+'表七(2)'!B128</f>
        <v>0</v>
      </c>
      <c r="C128" s="105">
        <f t="shared" si="18"/>
        <v>0</v>
      </c>
      <c r="D128" s="108">
        <f t="shared" ref="D128:AL128" si="30">SUM(D129:D136)</f>
        <v>0</v>
      </c>
      <c r="E128" s="108">
        <f t="shared" si="30"/>
        <v>0</v>
      </c>
      <c r="F128" s="108">
        <f t="shared" si="30"/>
        <v>0</v>
      </c>
      <c r="G128" s="108">
        <f t="shared" si="30"/>
        <v>0</v>
      </c>
      <c r="H128" s="108">
        <f t="shared" si="30"/>
        <v>0</v>
      </c>
      <c r="I128" s="108">
        <f t="shared" si="30"/>
        <v>0</v>
      </c>
      <c r="J128" s="108">
        <f t="shared" si="30"/>
        <v>0</v>
      </c>
      <c r="K128" s="108">
        <f t="shared" si="30"/>
        <v>0</v>
      </c>
      <c r="L128" s="108">
        <f t="shared" si="30"/>
        <v>0</v>
      </c>
      <c r="M128" s="108">
        <f t="shared" si="30"/>
        <v>0</v>
      </c>
      <c r="N128" s="108">
        <f t="shared" si="30"/>
        <v>0</v>
      </c>
      <c r="O128" s="108">
        <f t="shared" si="30"/>
        <v>0</v>
      </c>
      <c r="P128" s="108">
        <f t="shared" si="30"/>
        <v>0</v>
      </c>
      <c r="Q128" s="108">
        <f t="shared" si="30"/>
        <v>0</v>
      </c>
      <c r="R128" s="108">
        <f t="shared" si="30"/>
        <v>0</v>
      </c>
      <c r="S128" s="108">
        <f t="shared" si="30"/>
        <v>0</v>
      </c>
      <c r="T128" s="108">
        <f t="shared" si="30"/>
        <v>0</v>
      </c>
      <c r="U128" s="108">
        <f t="shared" si="30"/>
        <v>0</v>
      </c>
      <c r="V128" s="108">
        <f t="shared" si="30"/>
        <v>0</v>
      </c>
      <c r="W128" s="108">
        <f t="shared" si="30"/>
        <v>0</v>
      </c>
      <c r="X128" s="108">
        <f t="shared" si="30"/>
        <v>0</v>
      </c>
      <c r="Y128" s="108">
        <f t="shared" si="30"/>
        <v>0</v>
      </c>
      <c r="Z128" s="108">
        <f t="shared" si="30"/>
        <v>0</v>
      </c>
      <c r="AA128" s="108">
        <f t="shared" si="30"/>
        <v>0</v>
      </c>
      <c r="AB128" s="108">
        <f t="shared" si="30"/>
        <v>0</v>
      </c>
      <c r="AC128" s="108">
        <f t="shared" si="30"/>
        <v>0</v>
      </c>
      <c r="AD128" s="108">
        <f t="shared" si="30"/>
        <v>0</v>
      </c>
      <c r="AE128" s="108">
        <f t="shared" si="30"/>
        <v>0</v>
      </c>
      <c r="AF128" s="108">
        <f t="shared" si="30"/>
        <v>0</v>
      </c>
      <c r="AG128" s="108">
        <f t="shared" si="30"/>
        <v>0</v>
      </c>
      <c r="AH128" s="108">
        <f t="shared" si="30"/>
        <v>0</v>
      </c>
      <c r="AI128" s="108">
        <f t="shared" si="30"/>
        <v>0</v>
      </c>
      <c r="AJ128" s="108">
        <f t="shared" si="30"/>
        <v>0</v>
      </c>
      <c r="AK128" s="108">
        <f t="shared" si="30"/>
        <v>0</v>
      </c>
      <c r="AL128" s="108">
        <f t="shared" si="30"/>
        <v>0</v>
      </c>
      <c r="AM128" s="114"/>
    </row>
    <row r="129" spans="1:39" s="99" customFormat="1" hidden="1">
      <c r="A129" s="112" t="s">
        <v>1364</v>
      </c>
      <c r="B129" s="105">
        <f>C129+'表七(2)'!B129</f>
        <v>0</v>
      </c>
      <c r="C129" s="105">
        <f t="shared" si="18"/>
        <v>0</v>
      </c>
      <c r="D129" s="109"/>
      <c r="E129" s="109"/>
      <c r="F129" s="109"/>
      <c r="G129" s="109"/>
      <c r="H129" s="109"/>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c r="AK129" s="109"/>
      <c r="AL129" s="109"/>
      <c r="AM129" s="114"/>
    </row>
    <row r="130" spans="1:39" s="99" customFormat="1" hidden="1">
      <c r="A130" s="112" t="s">
        <v>1365</v>
      </c>
      <c r="B130" s="105">
        <f>C130+'表七(2)'!B130</f>
        <v>0</v>
      </c>
      <c r="C130" s="105">
        <f t="shared" si="18"/>
        <v>0</v>
      </c>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14"/>
    </row>
    <row r="131" spans="1:39" s="99" customFormat="1" hidden="1">
      <c r="A131" s="112" t="s">
        <v>1366</v>
      </c>
      <c r="B131" s="105">
        <f>C131+'表七(2)'!B131</f>
        <v>0</v>
      </c>
      <c r="C131" s="105">
        <f t="shared" si="18"/>
        <v>0</v>
      </c>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14"/>
    </row>
    <row r="132" spans="1:39" s="99" customFormat="1" hidden="1">
      <c r="A132" s="112" t="s">
        <v>1367</v>
      </c>
      <c r="B132" s="105">
        <f>C132+'表七(2)'!B132</f>
        <v>0</v>
      </c>
      <c r="C132" s="105">
        <f t="shared" si="18"/>
        <v>0</v>
      </c>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14"/>
    </row>
    <row r="133" spans="1:39" s="99" customFormat="1" hidden="1">
      <c r="A133" s="112" t="s">
        <v>1368</v>
      </c>
      <c r="B133" s="105">
        <f>C133+'表七(2)'!B133</f>
        <v>0</v>
      </c>
      <c r="C133" s="105">
        <f t="shared" si="18"/>
        <v>0</v>
      </c>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14"/>
    </row>
    <row r="134" spans="1:39" s="99" customFormat="1" hidden="1">
      <c r="A134" s="112" t="s">
        <v>1369</v>
      </c>
      <c r="B134" s="105">
        <f>C134+'表七(2)'!B134</f>
        <v>0</v>
      </c>
      <c r="C134" s="105">
        <f t="shared" ref="C134:C136" si="31">SUM(D134:AL134)</f>
        <v>0</v>
      </c>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14"/>
    </row>
    <row r="135" spans="1:39" s="99" customFormat="1" hidden="1">
      <c r="A135" s="112" t="s">
        <v>1370</v>
      </c>
      <c r="B135" s="105">
        <f>C135+'表七(2)'!B135</f>
        <v>0</v>
      </c>
      <c r="C135" s="105">
        <f t="shared" si="31"/>
        <v>0</v>
      </c>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14"/>
    </row>
    <row r="136" spans="1:39" s="99" customFormat="1" hidden="1">
      <c r="A136" s="112" t="s">
        <v>1371</v>
      </c>
      <c r="B136" s="105">
        <f>C136+'表七(2)'!B136</f>
        <v>0</v>
      </c>
      <c r="C136" s="105">
        <f t="shared" si="31"/>
        <v>0</v>
      </c>
      <c r="D136" s="109"/>
      <c r="E136" s="109"/>
      <c r="F136" s="109"/>
      <c r="G136" s="109"/>
      <c r="H136" s="109"/>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109"/>
      <c r="AL136" s="109"/>
      <c r="AM136" s="114"/>
    </row>
    <row r="137" spans="1:39" s="99" customFormat="1">
      <c r="A137" s="114" t="s">
        <v>1166</v>
      </c>
      <c r="B137" s="124" t="b">
        <f>B6=表三!D17+表三!D53</f>
        <v>1</v>
      </c>
      <c r="C137" s="124" t="b">
        <f>C6=表三!D17</f>
        <v>1</v>
      </c>
      <c r="D137" s="124" t="b">
        <f>D6=表三!D18</f>
        <v>1</v>
      </c>
      <c r="E137" s="124" t="b">
        <f>E6=表三!D19</f>
        <v>1</v>
      </c>
      <c r="F137" s="124" t="b">
        <f>F6=表三!D20</f>
        <v>1</v>
      </c>
      <c r="G137" s="124" t="b">
        <f>G6=表三!D21</f>
        <v>1</v>
      </c>
      <c r="H137" s="124" t="b">
        <f>H6=表三!D22</f>
        <v>1</v>
      </c>
      <c r="I137" s="124" t="b">
        <f>I6=表三!D23</f>
        <v>1</v>
      </c>
      <c r="J137" s="125" t="b">
        <f>J6=表三!D24</f>
        <v>1</v>
      </c>
      <c r="K137" s="124" t="b">
        <f>K6=表三!D25</f>
        <v>1</v>
      </c>
      <c r="L137" s="125" t="b">
        <f>L6=表三!D26</f>
        <v>1</v>
      </c>
      <c r="M137" s="125" t="b">
        <f>M6=表三!D27</f>
        <v>1</v>
      </c>
      <c r="N137" s="125" t="b">
        <f>N6=表三!D28</f>
        <v>1</v>
      </c>
      <c r="O137" s="124" t="b">
        <f>O6=表三!D29</f>
        <v>1</v>
      </c>
      <c r="P137" s="124" t="b">
        <f>P6=表三!D30</f>
        <v>1</v>
      </c>
      <c r="Q137" s="124" t="b">
        <f>Q6=表三!D31</f>
        <v>1</v>
      </c>
      <c r="R137" s="124" t="b">
        <f>R6=表三!D32</f>
        <v>1</v>
      </c>
      <c r="S137" s="125" t="b">
        <f>S6=表三!D33</f>
        <v>1</v>
      </c>
      <c r="T137" s="125" t="b">
        <f>T6=表三!D34</f>
        <v>1</v>
      </c>
      <c r="U137" s="125" t="b">
        <f>U6=表三!D35</f>
        <v>1</v>
      </c>
      <c r="V137" s="125" t="b">
        <f>V6=表三!D36</f>
        <v>1</v>
      </c>
      <c r="W137" s="124" t="b">
        <f>W6=表三!D37</f>
        <v>1</v>
      </c>
      <c r="X137" s="124" t="b">
        <f>X6=表三!D38</f>
        <v>1</v>
      </c>
      <c r="Y137" s="124" t="b">
        <f>Y6=表三!D39</f>
        <v>1</v>
      </c>
      <c r="Z137" s="124" t="b">
        <f>Z6=表三!D40</f>
        <v>1</v>
      </c>
      <c r="AA137" s="124" t="b">
        <f>AA6=表三!D41</f>
        <v>1</v>
      </c>
      <c r="AB137" s="124" t="b">
        <f>AB6=表三!D42</f>
        <v>1</v>
      </c>
      <c r="AC137" s="124" t="b">
        <f>AC6=表三!D43</f>
        <v>1</v>
      </c>
      <c r="AD137" s="124" t="b">
        <f>AD6=表三!D44</f>
        <v>1</v>
      </c>
      <c r="AE137" s="124" t="b">
        <f>AE6=表三!D45</f>
        <v>1</v>
      </c>
      <c r="AF137" s="124" t="b">
        <f>AF6=表三!D46</f>
        <v>1</v>
      </c>
      <c r="AG137" s="124" t="b">
        <f>AG6=表三!D47</f>
        <v>1</v>
      </c>
      <c r="AH137" s="124" t="b">
        <f>AH6=表三!D48</f>
        <v>1</v>
      </c>
      <c r="AI137" s="124" t="b">
        <f>AI6=表三!D49</f>
        <v>1</v>
      </c>
      <c r="AJ137" s="124" t="b">
        <f>AJ6=表三!D50</f>
        <v>1</v>
      </c>
      <c r="AK137" s="124" t="b">
        <f>AK6=表三!D51</f>
        <v>1</v>
      </c>
      <c r="AL137" s="124" t="b">
        <f>AL6=表三!D52</f>
        <v>1</v>
      </c>
    </row>
    <row r="138" spans="1:39" s="99" customFormat="1">
      <c r="B138" s="115"/>
      <c r="C138" s="115"/>
      <c r="D138" s="115"/>
      <c r="E138" s="115"/>
      <c r="F138" s="115"/>
      <c r="G138" s="115"/>
      <c r="H138" s="115"/>
      <c r="I138" s="115"/>
      <c r="J138" s="118"/>
      <c r="K138" s="115"/>
      <c r="L138" s="118"/>
      <c r="M138" s="118"/>
      <c r="N138" s="118"/>
      <c r="O138" s="115"/>
      <c r="P138" s="115"/>
      <c r="Q138" s="115"/>
      <c r="R138" s="115"/>
      <c r="S138" s="118"/>
      <c r="T138" s="118"/>
      <c r="U138" s="118"/>
      <c r="V138" s="118"/>
      <c r="W138" s="115"/>
      <c r="X138" s="115"/>
      <c r="Y138" s="115"/>
      <c r="Z138" s="115"/>
      <c r="AA138" s="115"/>
      <c r="AB138" s="115"/>
      <c r="AC138" s="115"/>
      <c r="AD138" s="115"/>
      <c r="AE138" s="115"/>
      <c r="AF138" s="115"/>
      <c r="AG138" s="115"/>
      <c r="AH138" s="115"/>
      <c r="AI138" s="115"/>
      <c r="AJ138" s="115"/>
      <c r="AK138" s="115"/>
      <c r="AL138" s="115"/>
    </row>
  </sheetData>
  <mergeCells count="6">
    <mergeCell ref="A2:AL2"/>
    <mergeCell ref="A3:AL3"/>
    <mergeCell ref="C4:AL4"/>
    <mergeCell ref="AM5:AO5"/>
    <mergeCell ref="A4:A5"/>
    <mergeCell ref="B4:B5"/>
  </mergeCells>
  <phoneticPr fontId="29" type="noConversion"/>
  <printOptions horizontalCentered="1"/>
  <pageMargins left="0.47244094488188998" right="0.47244094488188998" top="0.59055118110236204" bottom="0.47244094488188998" header="0.31496062992126" footer="0.31496062992126"/>
  <pageSetup paperSize="9" scale="76"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0"/>
  <sheetViews>
    <sheetView showGridLines="0" showZeros="0" workbookViewId="0">
      <pane xSplit="1" ySplit="5" topLeftCell="B6" activePane="bottomRight" state="frozen"/>
      <selection pane="topRight"/>
      <selection pane="bottomLeft"/>
      <selection pane="bottomRight" activeCell="J161" sqref="J161"/>
    </sheetView>
  </sheetViews>
  <sheetFormatPr defaultColWidth="5.75" defaultRowHeight="13.5"/>
  <cols>
    <col min="1" max="1" width="27.5" style="98" customWidth="1"/>
    <col min="2" max="2" width="7.375" style="98" customWidth="1"/>
    <col min="3" max="10" width="5.625" style="98" customWidth="1"/>
    <col min="11" max="11" width="5.625" style="100" customWidth="1"/>
    <col min="12" max="15" width="5.625" style="98" customWidth="1"/>
    <col min="16" max="16" width="5.625" style="100" customWidth="1"/>
    <col min="17" max="22" width="5.625" style="98" customWidth="1"/>
    <col min="23" max="23" width="5.5" style="98" customWidth="1"/>
    <col min="24" max="24" width="5.75" style="98"/>
    <col min="25" max="25" width="21.375" style="98" customWidth="1"/>
    <col min="26" max="26" width="11.25" style="98" customWidth="1"/>
    <col min="27" max="16384" width="5.75" style="98"/>
  </cols>
  <sheetData>
    <row r="1" spans="1:26" ht="14.25">
      <c r="A1" s="4" t="s">
        <v>1533</v>
      </c>
    </row>
    <row r="2" spans="1:26" s="97" customFormat="1" ht="33.950000000000003" customHeight="1">
      <c r="A2" s="248" t="s">
        <v>1380</v>
      </c>
      <c r="B2" s="248"/>
      <c r="C2" s="248"/>
      <c r="D2" s="248"/>
      <c r="E2" s="248"/>
      <c r="F2" s="248"/>
      <c r="G2" s="248"/>
      <c r="H2" s="248"/>
      <c r="I2" s="248"/>
      <c r="J2" s="248"/>
      <c r="K2" s="248"/>
      <c r="L2" s="248"/>
      <c r="M2" s="248"/>
      <c r="N2" s="248"/>
      <c r="O2" s="248"/>
      <c r="P2" s="248"/>
      <c r="Q2" s="248"/>
      <c r="R2" s="248"/>
      <c r="S2" s="248"/>
      <c r="T2" s="248"/>
      <c r="U2" s="248"/>
      <c r="V2" s="248"/>
      <c r="W2" s="248"/>
    </row>
    <row r="3" spans="1:26" ht="17.100000000000001" customHeight="1">
      <c r="A3" s="101"/>
      <c r="B3" s="102"/>
      <c r="C3" s="102"/>
      <c r="D3" s="102"/>
      <c r="E3" s="102"/>
      <c r="F3" s="102"/>
      <c r="G3" s="102"/>
      <c r="H3" s="102"/>
      <c r="I3" s="102"/>
      <c r="J3" s="102"/>
      <c r="K3" s="102"/>
      <c r="L3" s="102"/>
      <c r="M3" s="102"/>
      <c r="N3" s="102"/>
      <c r="O3" s="102"/>
      <c r="P3" s="102"/>
      <c r="Q3" s="102"/>
      <c r="R3" s="102"/>
      <c r="S3" s="102"/>
      <c r="T3" s="102"/>
      <c r="U3" s="102"/>
      <c r="V3" s="113"/>
      <c r="W3" s="101" t="s">
        <v>25</v>
      </c>
    </row>
    <row r="4" spans="1:26" ht="31.5" customHeight="1">
      <c r="A4" s="238" t="s">
        <v>1534</v>
      </c>
      <c r="B4" s="245" t="s">
        <v>1535</v>
      </c>
      <c r="C4" s="245"/>
      <c r="D4" s="245"/>
      <c r="E4" s="245"/>
      <c r="F4" s="245"/>
      <c r="G4" s="245"/>
      <c r="H4" s="245"/>
      <c r="I4" s="245"/>
      <c r="J4" s="245"/>
      <c r="K4" s="245"/>
      <c r="L4" s="245"/>
      <c r="M4" s="245"/>
      <c r="N4" s="245"/>
      <c r="O4" s="245"/>
      <c r="P4" s="245"/>
      <c r="Q4" s="245"/>
      <c r="R4" s="245"/>
      <c r="S4" s="245"/>
      <c r="T4" s="245"/>
      <c r="U4" s="245"/>
      <c r="V4" s="245"/>
      <c r="W4" s="245"/>
    </row>
    <row r="5" spans="1:26" ht="72.75" customHeight="1">
      <c r="A5" s="240"/>
      <c r="B5" s="103" t="s">
        <v>1536</v>
      </c>
      <c r="C5" s="103" t="s">
        <v>1537</v>
      </c>
      <c r="D5" s="103" t="s">
        <v>1538</v>
      </c>
      <c r="E5" s="103" t="s">
        <v>1539</v>
      </c>
      <c r="F5" s="103" t="s">
        <v>1540</v>
      </c>
      <c r="G5" s="103" t="s">
        <v>1541</v>
      </c>
      <c r="H5" s="103" t="s">
        <v>1542</v>
      </c>
      <c r="I5" s="103" t="s">
        <v>1543</v>
      </c>
      <c r="J5" s="103" t="s">
        <v>1544</v>
      </c>
      <c r="K5" s="103" t="s">
        <v>1545</v>
      </c>
      <c r="L5" s="103" t="s">
        <v>1546</v>
      </c>
      <c r="M5" s="103" t="s">
        <v>1547</v>
      </c>
      <c r="N5" s="103" t="s">
        <v>1548</v>
      </c>
      <c r="O5" s="103" t="s">
        <v>1549</v>
      </c>
      <c r="P5" s="103" t="s">
        <v>1550</v>
      </c>
      <c r="Q5" s="103" t="s">
        <v>1551</v>
      </c>
      <c r="R5" s="103" t="s">
        <v>1552</v>
      </c>
      <c r="S5" s="103" t="s">
        <v>1553</v>
      </c>
      <c r="T5" s="103" t="s">
        <v>1554</v>
      </c>
      <c r="U5" s="103" t="s">
        <v>1555</v>
      </c>
      <c r="V5" s="103" t="s">
        <v>1556</v>
      </c>
      <c r="W5" s="103" t="s">
        <v>1557</v>
      </c>
      <c r="X5" s="246" t="s">
        <v>1558</v>
      </c>
      <c r="Y5" s="250"/>
      <c r="Z5" s="250"/>
    </row>
    <row r="6" spans="1:26" s="99" customFormat="1" ht="17.25" customHeight="1">
      <c r="A6" s="104" t="s">
        <v>1241</v>
      </c>
      <c r="B6" s="105">
        <f>SUM(C6:W6)</f>
        <v>0</v>
      </c>
      <c r="C6" s="105">
        <f t="shared" ref="C6:W6" si="0">C7+C8</f>
        <v>0</v>
      </c>
      <c r="D6" s="105">
        <f t="shared" si="0"/>
        <v>0</v>
      </c>
      <c r="E6" s="105">
        <f t="shared" si="0"/>
        <v>0</v>
      </c>
      <c r="F6" s="105">
        <f t="shared" si="0"/>
        <v>0</v>
      </c>
      <c r="G6" s="105">
        <f t="shared" si="0"/>
        <v>0</v>
      </c>
      <c r="H6" s="105">
        <f t="shared" si="0"/>
        <v>0</v>
      </c>
      <c r="I6" s="105">
        <f t="shared" si="0"/>
        <v>0</v>
      </c>
      <c r="J6" s="105">
        <f t="shared" si="0"/>
        <v>0</v>
      </c>
      <c r="K6" s="105">
        <f t="shared" si="0"/>
        <v>0</v>
      </c>
      <c r="L6" s="105">
        <f t="shared" si="0"/>
        <v>0</v>
      </c>
      <c r="M6" s="105">
        <f t="shared" si="0"/>
        <v>0</v>
      </c>
      <c r="N6" s="105">
        <f t="shared" si="0"/>
        <v>0</v>
      </c>
      <c r="O6" s="105">
        <f t="shared" si="0"/>
        <v>0</v>
      </c>
      <c r="P6" s="105">
        <f t="shared" si="0"/>
        <v>0</v>
      </c>
      <c r="Q6" s="105">
        <f t="shared" si="0"/>
        <v>0</v>
      </c>
      <c r="R6" s="105">
        <f t="shared" si="0"/>
        <v>0</v>
      </c>
      <c r="S6" s="105">
        <f t="shared" si="0"/>
        <v>0</v>
      </c>
      <c r="T6" s="105">
        <f t="shared" si="0"/>
        <v>0</v>
      </c>
      <c r="U6" s="105">
        <f t="shared" si="0"/>
        <v>0</v>
      </c>
      <c r="V6" s="105">
        <f t="shared" si="0"/>
        <v>0</v>
      </c>
      <c r="W6" s="105">
        <f t="shared" si="0"/>
        <v>0</v>
      </c>
      <c r="X6" s="246"/>
      <c r="Y6" s="250"/>
      <c r="Z6" s="250"/>
    </row>
    <row r="7" spans="1:26" s="99" customFormat="1" ht="17.25" hidden="1" customHeight="1">
      <c r="A7" s="104" t="s">
        <v>1242</v>
      </c>
      <c r="B7" s="105">
        <f t="shared" ref="B7:B69" si="1">SUM(C7:W7)</f>
        <v>0</v>
      </c>
      <c r="C7" s="106"/>
      <c r="D7" s="106"/>
      <c r="E7" s="106"/>
      <c r="F7" s="106"/>
      <c r="G7" s="106"/>
      <c r="H7" s="106"/>
      <c r="I7" s="106"/>
      <c r="J7" s="106"/>
      <c r="K7" s="106"/>
      <c r="L7" s="106"/>
      <c r="M7" s="106"/>
      <c r="N7" s="106"/>
      <c r="O7" s="106"/>
      <c r="P7" s="106"/>
      <c r="Q7" s="106"/>
      <c r="R7" s="106"/>
      <c r="S7" s="106"/>
      <c r="T7" s="106"/>
      <c r="U7" s="106"/>
      <c r="V7" s="106"/>
      <c r="W7" s="106"/>
      <c r="X7" s="114"/>
    </row>
    <row r="8" spans="1:26" s="99" customFormat="1" ht="17.25" hidden="1" customHeight="1">
      <c r="A8" s="107" t="s">
        <v>1243</v>
      </c>
      <c r="B8" s="105">
        <f t="shared" si="1"/>
        <v>0</v>
      </c>
      <c r="C8" s="105">
        <f>C9+C21+C23+C28+C36+C46+C56+C65+C72+C82+C94+C104+C115+C126</f>
        <v>0</v>
      </c>
      <c r="D8" s="105">
        <f t="shared" ref="D8:W8" si="2">D9+D21+D23+D28+D36+D46+D56+D65+D72+D82+D94+D104+D115+D126</f>
        <v>0</v>
      </c>
      <c r="E8" s="105">
        <f t="shared" si="2"/>
        <v>0</v>
      </c>
      <c r="F8" s="105">
        <f t="shared" si="2"/>
        <v>0</v>
      </c>
      <c r="G8" s="105">
        <f t="shared" si="2"/>
        <v>0</v>
      </c>
      <c r="H8" s="105">
        <f t="shared" si="2"/>
        <v>0</v>
      </c>
      <c r="I8" s="105">
        <f t="shared" si="2"/>
        <v>0</v>
      </c>
      <c r="J8" s="105">
        <f t="shared" si="2"/>
        <v>0</v>
      </c>
      <c r="K8" s="105">
        <f t="shared" si="2"/>
        <v>0</v>
      </c>
      <c r="L8" s="105">
        <f t="shared" si="2"/>
        <v>0</v>
      </c>
      <c r="M8" s="105">
        <f t="shared" si="2"/>
        <v>0</v>
      </c>
      <c r="N8" s="105">
        <f t="shared" si="2"/>
        <v>0</v>
      </c>
      <c r="O8" s="105">
        <f t="shared" si="2"/>
        <v>0</v>
      </c>
      <c r="P8" s="105">
        <f t="shared" si="2"/>
        <v>0</v>
      </c>
      <c r="Q8" s="105">
        <f t="shared" si="2"/>
        <v>0</v>
      </c>
      <c r="R8" s="105">
        <f t="shared" si="2"/>
        <v>0</v>
      </c>
      <c r="S8" s="105">
        <f t="shared" si="2"/>
        <v>0</v>
      </c>
      <c r="T8" s="105">
        <f t="shared" si="2"/>
        <v>0</v>
      </c>
      <c r="U8" s="105">
        <f t="shared" si="2"/>
        <v>0</v>
      </c>
      <c r="V8" s="105">
        <f t="shared" si="2"/>
        <v>0</v>
      </c>
      <c r="W8" s="105">
        <f t="shared" si="2"/>
        <v>0</v>
      </c>
      <c r="X8" s="114"/>
      <c r="Y8" s="249" t="s">
        <v>1559</v>
      </c>
      <c r="Z8" s="249"/>
    </row>
    <row r="9" spans="1:26" s="99" customFormat="1" ht="17.25" hidden="1" customHeight="1">
      <c r="A9" s="104" t="s">
        <v>1244</v>
      </c>
      <c r="B9" s="105">
        <f t="shared" si="1"/>
        <v>0</v>
      </c>
      <c r="C9" s="108">
        <f t="shared" ref="C9:W9" si="3">C10+C11+C20</f>
        <v>0</v>
      </c>
      <c r="D9" s="108">
        <f t="shared" si="3"/>
        <v>0</v>
      </c>
      <c r="E9" s="108">
        <f t="shared" si="3"/>
        <v>0</v>
      </c>
      <c r="F9" s="108">
        <f t="shared" si="3"/>
        <v>0</v>
      </c>
      <c r="G9" s="108">
        <f t="shared" si="3"/>
        <v>0</v>
      </c>
      <c r="H9" s="108">
        <f t="shared" si="3"/>
        <v>0</v>
      </c>
      <c r="I9" s="108">
        <f t="shared" si="3"/>
        <v>0</v>
      </c>
      <c r="J9" s="108">
        <f t="shared" si="3"/>
        <v>0</v>
      </c>
      <c r="K9" s="108">
        <f t="shared" si="3"/>
        <v>0</v>
      </c>
      <c r="L9" s="108">
        <f t="shared" si="3"/>
        <v>0</v>
      </c>
      <c r="M9" s="108">
        <f t="shared" si="3"/>
        <v>0</v>
      </c>
      <c r="N9" s="108">
        <f t="shared" si="3"/>
        <v>0</v>
      </c>
      <c r="O9" s="108">
        <f t="shared" si="3"/>
        <v>0</v>
      </c>
      <c r="P9" s="108">
        <f t="shared" si="3"/>
        <v>0</v>
      </c>
      <c r="Q9" s="108">
        <f t="shared" si="3"/>
        <v>0</v>
      </c>
      <c r="R9" s="108">
        <f t="shared" si="3"/>
        <v>0</v>
      </c>
      <c r="S9" s="108">
        <f t="shared" si="3"/>
        <v>0</v>
      </c>
      <c r="T9" s="108">
        <f t="shared" si="3"/>
        <v>0</v>
      </c>
      <c r="U9" s="108">
        <f t="shared" si="3"/>
        <v>0</v>
      </c>
      <c r="V9" s="108">
        <f t="shared" si="3"/>
        <v>0</v>
      </c>
      <c r="W9" s="108">
        <f t="shared" si="3"/>
        <v>0</v>
      </c>
      <c r="X9" s="114" t="b">
        <f>B9=Z9</f>
        <v>1</v>
      </c>
      <c r="Y9" s="99" t="s">
        <v>1419</v>
      </c>
    </row>
    <row r="10" spans="1:26" s="99" customFormat="1" ht="17.25" hidden="1" customHeight="1">
      <c r="A10" s="104" t="s">
        <v>1245</v>
      </c>
      <c r="B10" s="105">
        <f t="shared" si="1"/>
        <v>0</v>
      </c>
      <c r="C10" s="109"/>
      <c r="D10" s="109"/>
      <c r="E10" s="109"/>
      <c r="F10" s="109"/>
      <c r="G10" s="109"/>
      <c r="H10" s="109"/>
      <c r="I10" s="109"/>
      <c r="J10" s="109"/>
      <c r="K10" s="109"/>
      <c r="L10" s="109"/>
      <c r="M10" s="109"/>
      <c r="N10" s="109"/>
      <c r="O10" s="109"/>
      <c r="P10" s="109"/>
      <c r="Q10" s="109"/>
      <c r="R10" s="109"/>
      <c r="S10" s="109"/>
      <c r="T10" s="109"/>
      <c r="U10" s="109"/>
      <c r="V10" s="109"/>
      <c r="W10" s="109"/>
      <c r="X10" s="114"/>
      <c r="Y10" s="99" t="s">
        <v>1420</v>
      </c>
    </row>
    <row r="11" spans="1:26" s="99" customFormat="1" ht="17.25" hidden="1" customHeight="1">
      <c r="A11" s="104" t="s">
        <v>1246</v>
      </c>
      <c r="B11" s="105">
        <f t="shared" si="1"/>
        <v>0</v>
      </c>
      <c r="C11" s="108">
        <f t="shared" ref="C11:W11" si="4">SUM(C12:C19)</f>
        <v>0</v>
      </c>
      <c r="D11" s="108">
        <f t="shared" si="4"/>
        <v>0</v>
      </c>
      <c r="E11" s="108">
        <f t="shared" si="4"/>
        <v>0</v>
      </c>
      <c r="F11" s="108">
        <f t="shared" si="4"/>
        <v>0</v>
      </c>
      <c r="G11" s="108">
        <f t="shared" si="4"/>
        <v>0</v>
      </c>
      <c r="H11" s="108">
        <f t="shared" si="4"/>
        <v>0</v>
      </c>
      <c r="I11" s="108">
        <f t="shared" si="4"/>
        <v>0</v>
      </c>
      <c r="J11" s="108">
        <f t="shared" si="4"/>
        <v>0</v>
      </c>
      <c r="K11" s="108">
        <f t="shared" si="4"/>
        <v>0</v>
      </c>
      <c r="L11" s="108">
        <f t="shared" si="4"/>
        <v>0</v>
      </c>
      <c r="M11" s="108">
        <f t="shared" si="4"/>
        <v>0</v>
      </c>
      <c r="N11" s="108">
        <f t="shared" si="4"/>
        <v>0</v>
      </c>
      <c r="O11" s="108">
        <f t="shared" si="4"/>
        <v>0</v>
      </c>
      <c r="P11" s="108">
        <f t="shared" si="4"/>
        <v>0</v>
      </c>
      <c r="Q11" s="108">
        <f t="shared" si="4"/>
        <v>0</v>
      </c>
      <c r="R11" s="108">
        <f t="shared" si="4"/>
        <v>0</v>
      </c>
      <c r="S11" s="108">
        <f t="shared" si="4"/>
        <v>0</v>
      </c>
      <c r="T11" s="108">
        <f t="shared" si="4"/>
        <v>0</v>
      </c>
      <c r="U11" s="108">
        <f t="shared" si="4"/>
        <v>0</v>
      </c>
      <c r="V11" s="108">
        <f t="shared" si="4"/>
        <v>0</v>
      </c>
      <c r="W11" s="108">
        <f t="shared" si="4"/>
        <v>0</v>
      </c>
      <c r="X11" s="114"/>
      <c r="Y11" s="99" t="s">
        <v>1421</v>
      </c>
    </row>
    <row r="12" spans="1:26" s="99" customFormat="1" ht="17.25" hidden="1" customHeight="1">
      <c r="A12" s="110" t="s">
        <v>1247</v>
      </c>
      <c r="B12" s="105">
        <f t="shared" si="1"/>
        <v>0</v>
      </c>
      <c r="C12" s="109"/>
      <c r="D12" s="109"/>
      <c r="E12" s="109"/>
      <c r="F12" s="109"/>
      <c r="G12" s="109"/>
      <c r="H12" s="109"/>
      <c r="I12" s="109"/>
      <c r="J12" s="109"/>
      <c r="K12" s="109"/>
      <c r="L12" s="109"/>
      <c r="M12" s="109"/>
      <c r="N12" s="109"/>
      <c r="O12" s="109"/>
      <c r="P12" s="109"/>
      <c r="Q12" s="109"/>
      <c r="R12" s="109"/>
      <c r="S12" s="109"/>
      <c r="T12" s="109"/>
      <c r="U12" s="109"/>
      <c r="V12" s="109"/>
      <c r="W12" s="109"/>
      <c r="X12" s="114"/>
      <c r="Y12" s="99" t="s">
        <v>1422</v>
      </c>
    </row>
    <row r="13" spans="1:26" s="99" customFormat="1" ht="17.25" hidden="1" customHeight="1">
      <c r="A13" s="110" t="s">
        <v>1248</v>
      </c>
      <c r="B13" s="105">
        <f t="shared" si="1"/>
        <v>0</v>
      </c>
      <c r="C13" s="109"/>
      <c r="D13" s="109"/>
      <c r="E13" s="109"/>
      <c r="F13" s="109"/>
      <c r="G13" s="109"/>
      <c r="H13" s="109"/>
      <c r="I13" s="109"/>
      <c r="J13" s="109"/>
      <c r="K13" s="109"/>
      <c r="L13" s="109"/>
      <c r="M13" s="109"/>
      <c r="N13" s="109"/>
      <c r="O13" s="109"/>
      <c r="P13" s="109"/>
      <c r="Q13" s="109"/>
      <c r="R13" s="109"/>
      <c r="S13" s="109"/>
      <c r="T13" s="109"/>
      <c r="U13" s="109"/>
      <c r="V13" s="109"/>
      <c r="W13" s="109"/>
      <c r="X13" s="114"/>
      <c r="Y13" s="99" t="s">
        <v>1423</v>
      </c>
    </row>
    <row r="14" spans="1:26" s="99" customFormat="1" ht="17.25" hidden="1" customHeight="1">
      <c r="A14" s="110" t="s">
        <v>1249</v>
      </c>
      <c r="B14" s="105">
        <f t="shared" si="1"/>
        <v>0</v>
      </c>
      <c r="C14" s="109"/>
      <c r="D14" s="109"/>
      <c r="E14" s="109"/>
      <c r="F14" s="109"/>
      <c r="G14" s="109"/>
      <c r="H14" s="109"/>
      <c r="I14" s="109"/>
      <c r="J14" s="109"/>
      <c r="K14" s="109"/>
      <c r="L14" s="109"/>
      <c r="M14" s="109"/>
      <c r="N14" s="109"/>
      <c r="O14" s="109"/>
      <c r="P14" s="109"/>
      <c r="Q14" s="109"/>
      <c r="R14" s="109"/>
      <c r="S14" s="109"/>
      <c r="T14" s="109"/>
      <c r="U14" s="109"/>
      <c r="V14" s="109"/>
      <c r="W14" s="109"/>
      <c r="X14" s="114"/>
      <c r="Y14" s="99" t="s">
        <v>1424</v>
      </c>
    </row>
    <row r="15" spans="1:26" s="99" customFormat="1" ht="17.25" hidden="1" customHeight="1">
      <c r="A15" s="111" t="s">
        <v>1250</v>
      </c>
      <c r="B15" s="105">
        <f t="shared" si="1"/>
        <v>0</v>
      </c>
      <c r="C15" s="109"/>
      <c r="D15" s="109"/>
      <c r="E15" s="109"/>
      <c r="F15" s="109"/>
      <c r="G15" s="109"/>
      <c r="H15" s="109"/>
      <c r="I15" s="109"/>
      <c r="J15" s="109"/>
      <c r="K15" s="109"/>
      <c r="L15" s="109"/>
      <c r="M15" s="109"/>
      <c r="N15" s="109"/>
      <c r="O15" s="109"/>
      <c r="P15" s="109"/>
      <c r="Q15" s="109"/>
      <c r="R15" s="109"/>
      <c r="S15" s="109"/>
      <c r="T15" s="109"/>
      <c r="U15" s="109"/>
      <c r="V15" s="109"/>
      <c r="W15" s="109"/>
      <c r="X15" s="114"/>
      <c r="Y15" s="99" t="s">
        <v>1425</v>
      </c>
    </row>
    <row r="16" spans="1:26" s="99" customFormat="1" ht="17.25" hidden="1" customHeight="1">
      <c r="A16" s="104" t="s">
        <v>1251</v>
      </c>
      <c r="B16" s="105">
        <f t="shared" si="1"/>
        <v>0</v>
      </c>
      <c r="C16" s="109"/>
      <c r="D16" s="109"/>
      <c r="E16" s="109"/>
      <c r="F16" s="109"/>
      <c r="G16" s="109"/>
      <c r="H16" s="109"/>
      <c r="I16" s="109"/>
      <c r="J16" s="109"/>
      <c r="K16" s="109"/>
      <c r="L16" s="109"/>
      <c r="M16" s="109"/>
      <c r="N16" s="109"/>
      <c r="O16" s="109"/>
      <c r="P16" s="109"/>
      <c r="Q16" s="109"/>
      <c r="R16" s="109"/>
      <c r="S16" s="109"/>
      <c r="T16" s="109"/>
      <c r="U16" s="109"/>
      <c r="V16" s="109"/>
      <c r="W16" s="109"/>
      <c r="X16" s="114"/>
      <c r="Y16" s="99" t="s">
        <v>1426</v>
      </c>
    </row>
    <row r="17" spans="1:25" s="99" customFormat="1" ht="17.25" hidden="1" customHeight="1">
      <c r="A17" s="111" t="s">
        <v>1252</v>
      </c>
      <c r="B17" s="105">
        <f t="shared" si="1"/>
        <v>0</v>
      </c>
      <c r="C17" s="109"/>
      <c r="D17" s="109"/>
      <c r="E17" s="109"/>
      <c r="F17" s="109"/>
      <c r="G17" s="109"/>
      <c r="H17" s="109"/>
      <c r="I17" s="109"/>
      <c r="J17" s="109"/>
      <c r="K17" s="109"/>
      <c r="L17" s="109"/>
      <c r="M17" s="109"/>
      <c r="N17" s="109"/>
      <c r="O17" s="109"/>
      <c r="P17" s="109"/>
      <c r="Q17" s="109"/>
      <c r="R17" s="109"/>
      <c r="S17" s="109"/>
      <c r="T17" s="109"/>
      <c r="U17" s="109"/>
      <c r="V17" s="109"/>
      <c r="W17" s="109"/>
      <c r="X17" s="114"/>
      <c r="Y17" s="99" t="s">
        <v>1427</v>
      </c>
    </row>
    <row r="18" spans="1:25" s="99" customFormat="1" ht="15.95" hidden="1" customHeight="1">
      <c r="A18" s="112" t="s">
        <v>1253</v>
      </c>
      <c r="B18" s="105">
        <f t="shared" si="1"/>
        <v>0</v>
      </c>
      <c r="C18" s="109"/>
      <c r="D18" s="109"/>
      <c r="E18" s="109"/>
      <c r="F18" s="109"/>
      <c r="G18" s="109"/>
      <c r="H18" s="109"/>
      <c r="I18" s="109"/>
      <c r="J18" s="109"/>
      <c r="K18" s="109"/>
      <c r="L18" s="109"/>
      <c r="M18" s="109"/>
      <c r="N18" s="109"/>
      <c r="O18" s="109"/>
      <c r="P18" s="109"/>
      <c r="Q18" s="109"/>
      <c r="R18" s="109"/>
      <c r="S18" s="109"/>
      <c r="T18" s="109"/>
      <c r="U18" s="109"/>
      <c r="V18" s="109"/>
      <c r="W18" s="109"/>
      <c r="X18" s="114"/>
      <c r="Y18" s="99" t="s">
        <v>1428</v>
      </c>
    </row>
    <row r="19" spans="1:25" s="99" customFormat="1" ht="15.95" hidden="1" customHeight="1">
      <c r="A19" s="112" t="s">
        <v>1254</v>
      </c>
      <c r="B19" s="105">
        <f t="shared" si="1"/>
        <v>0</v>
      </c>
      <c r="C19" s="109"/>
      <c r="D19" s="109"/>
      <c r="E19" s="109"/>
      <c r="F19" s="109"/>
      <c r="G19" s="109"/>
      <c r="H19" s="109"/>
      <c r="I19" s="109"/>
      <c r="J19" s="109"/>
      <c r="K19" s="109"/>
      <c r="L19" s="109"/>
      <c r="M19" s="109"/>
      <c r="N19" s="109"/>
      <c r="O19" s="109"/>
      <c r="P19" s="109"/>
      <c r="Q19" s="109"/>
      <c r="R19" s="109"/>
      <c r="S19" s="109"/>
      <c r="T19" s="109"/>
      <c r="U19" s="109"/>
      <c r="V19" s="109"/>
      <c r="W19" s="109"/>
      <c r="X19" s="114"/>
      <c r="Y19" s="99" t="s">
        <v>1429</v>
      </c>
    </row>
    <row r="20" spans="1:25" s="99" customFormat="1" ht="15.95" hidden="1" customHeight="1">
      <c r="A20" s="112" t="s">
        <v>1255</v>
      </c>
      <c r="B20" s="105">
        <f t="shared" si="1"/>
        <v>0</v>
      </c>
      <c r="C20" s="109"/>
      <c r="D20" s="109"/>
      <c r="E20" s="109"/>
      <c r="F20" s="109"/>
      <c r="G20" s="109"/>
      <c r="H20" s="109"/>
      <c r="I20" s="109"/>
      <c r="J20" s="109"/>
      <c r="K20" s="109"/>
      <c r="L20" s="109"/>
      <c r="M20" s="109"/>
      <c r="N20" s="109"/>
      <c r="O20" s="109"/>
      <c r="P20" s="109"/>
      <c r="Q20" s="109"/>
      <c r="R20" s="109"/>
      <c r="S20" s="109"/>
      <c r="T20" s="109"/>
      <c r="U20" s="109"/>
      <c r="V20" s="109"/>
      <c r="W20" s="109"/>
      <c r="X20" s="114"/>
      <c r="Y20" s="99" t="s">
        <v>1430</v>
      </c>
    </row>
    <row r="21" spans="1:25" s="99" customFormat="1" ht="15.95" hidden="1" customHeight="1">
      <c r="A21" s="112" t="s">
        <v>1256</v>
      </c>
      <c r="B21" s="105">
        <f t="shared" si="1"/>
        <v>0</v>
      </c>
      <c r="C21" s="108">
        <f t="shared" ref="C21:W21" si="5">C22</f>
        <v>0</v>
      </c>
      <c r="D21" s="108">
        <f t="shared" si="5"/>
        <v>0</v>
      </c>
      <c r="E21" s="108">
        <f t="shared" si="5"/>
        <v>0</v>
      </c>
      <c r="F21" s="108">
        <f t="shared" si="5"/>
        <v>0</v>
      </c>
      <c r="G21" s="108">
        <f t="shared" si="5"/>
        <v>0</v>
      </c>
      <c r="H21" s="108">
        <f t="shared" si="5"/>
        <v>0</v>
      </c>
      <c r="I21" s="108">
        <f t="shared" si="5"/>
        <v>0</v>
      </c>
      <c r="J21" s="108">
        <f t="shared" si="5"/>
        <v>0</v>
      </c>
      <c r="K21" s="108">
        <f t="shared" si="5"/>
        <v>0</v>
      </c>
      <c r="L21" s="108">
        <f t="shared" si="5"/>
        <v>0</v>
      </c>
      <c r="M21" s="108">
        <f t="shared" si="5"/>
        <v>0</v>
      </c>
      <c r="N21" s="108">
        <f t="shared" si="5"/>
        <v>0</v>
      </c>
      <c r="O21" s="108">
        <f t="shared" si="5"/>
        <v>0</v>
      </c>
      <c r="P21" s="108">
        <f t="shared" si="5"/>
        <v>0</v>
      </c>
      <c r="Q21" s="108">
        <f t="shared" si="5"/>
        <v>0</v>
      </c>
      <c r="R21" s="108">
        <f t="shared" si="5"/>
        <v>0</v>
      </c>
      <c r="S21" s="108">
        <f t="shared" si="5"/>
        <v>0</v>
      </c>
      <c r="T21" s="108">
        <f t="shared" si="5"/>
        <v>0</v>
      </c>
      <c r="U21" s="108">
        <f t="shared" si="5"/>
        <v>0</v>
      </c>
      <c r="V21" s="108">
        <f t="shared" si="5"/>
        <v>0</v>
      </c>
      <c r="W21" s="108">
        <f t="shared" si="5"/>
        <v>0</v>
      </c>
      <c r="X21" s="114" t="b">
        <f>B21=Z21</f>
        <v>1</v>
      </c>
      <c r="Y21" s="99" t="s">
        <v>1256</v>
      </c>
    </row>
    <row r="22" spans="1:25" s="99" customFormat="1" ht="15.95" hidden="1" customHeight="1">
      <c r="A22" s="112" t="s">
        <v>1257</v>
      </c>
      <c r="B22" s="105">
        <f t="shared" si="1"/>
        <v>0</v>
      </c>
      <c r="C22" s="109"/>
      <c r="D22" s="109"/>
      <c r="E22" s="109"/>
      <c r="F22" s="109"/>
      <c r="G22" s="109"/>
      <c r="H22" s="109"/>
      <c r="I22" s="109"/>
      <c r="J22" s="109"/>
      <c r="K22" s="109"/>
      <c r="L22" s="109"/>
      <c r="M22" s="109"/>
      <c r="N22" s="109"/>
      <c r="O22" s="109"/>
      <c r="P22" s="109"/>
      <c r="Q22" s="109"/>
      <c r="R22" s="109"/>
      <c r="S22" s="109"/>
      <c r="T22" s="109"/>
      <c r="U22" s="109"/>
      <c r="V22" s="109"/>
      <c r="W22" s="109"/>
      <c r="X22" s="114"/>
      <c r="Y22" s="99" t="s">
        <v>1431</v>
      </c>
    </row>
    <row r="23" spans="1:25" s="99" customFormat="1" ht="15.95" hidden="1" customHeight="1">
      <c r="A23" s="112" t="s">
        <v>1258</v>
      </c>
      <c r="B23" s="105">
        <f t="shared" si="1"/>
        <v>0</v>
      </c>
      <c r="C23" s="108">
        <f t="shared" ref="C23:W23" si="6">C24+C25</f>
        <v>0</v>
      </c>
      <c r="D23" s="108">
        <f t="shared" si="6"/>
        <v>0</v>
      </c>
      <c r="E23" s="108">
        <f t="shared" si="6"/>
        <v>0</v>
      </c>
      <c r="F23" s="108">
        <f t="shared" si="6"/>
        <v>0</v>
      </c>
      <c r="G23" s="108">
        <f t="shared" si="6"/>
        <v>0</v>
      </c>
      <c r="H23" s="108">
        <f t="shared" si="6"/>
        <v>0</v>
      </c>
      <c r="I23" s="108">
        <f t="shared" si="6"/>
        <v>0</v>
      </c>
      <c r="J23" s="108">
        <f t="shared" si="6"/>
        <v>0</v>
      </c>
      <c r="K23" s="108">
        <f t="shared" si="6"/>
        <v>0</v>
      </c>
      <c r="L23" s="108">
        <f t="shared" si="6"/>
        <v>0</v>
      </c>
      <c r="M23" s="108">
        <f t="shared" si="6"/>
        <v>0</v>
      </c>
      <c r="N23" s="108">
        <f t="shared" si="6"/>
        <v>0</v>
      </c>
      <c r="O23" s="108">
        <f t="shared" si="6"/>
        <v>0</v>
      </c>
      <c r="P23" s="108">
        <f t="shared" si="6"/>
        <v>0</v>
      </c>
      <c r="Q23" s="108">
        <f t="shared" si="6"/>
        <v>0</v>
      </c>
      <c r="R23" s="108">
        <f t="shared" si="6"/>
        <v>0</v>
      </c>
      <c r="S23" s="108">
        <f t="shared" si="6"/>
        <v>0</v>
      </c>
      <c r="T23" s="108">
        <f t="shared" si="6"/>
        <v>0</v>
      </c>
      <c r="U23" s="108">
        <f t="shared" si="6"/>
        <v>0</v>
      </c>
      <c r="V23" s="108">
        <f t="shared" si="6"/>
        <v>0</v>
      </c>
      <c r="W23" s="108">
        <f t="shared" si="6"/>
        <v>0</v>
      </c>
      <c r="X23" s="114" t="b">
        <f>B23=Z22</f>
        <v>1</v>
      </c>
      <c r="Y23" s="99" t="s">
        <v>1432</v>
      </c>
    </row>
    <row r="24" spans="1:25" s="99" customFormat="1" ht="15.95" hidden="1" customHeight="1">
      <c r="A24" s="112" t="s">
        <v>1259</v>
      </c>
      <c r="B24" s="105">
        <f t="shared" si="1"/>
        <v>0</v>
      </c>
      <c r="C24" s="109"/>
      <c r="D24" s="109"/>
      <c r="E24" s="109"/>
      <c r="F24" s="109"/>
      <c r="G24" s="109"/>
      <c r="H24" s="109"/>
      <c r="I24" s="109"/>
      <c r="J24" s="109"/>
      <c r="K24" s="109"/>
      <c r="L24" s="109"/>
      <c r="M24" s="109"/>
      <c r="N24" s="109"/>
      <c r="O24" s="109"/>
      <c r="P24" s="109"/>
      <c r="Q24" s="109"/>
      <c r="R24" s="109"/>
      <c r="S24" s="109"/>
      <c r="T24" s="109"/>
      <c r="U24" s="109"/>
      <c r="V24" s="109"/>
      <c r="W24" s="109"/>
      <c r="X24" s="114"/>
      <c r="Y24" s="99" t="s">
        <v>1433</v>
      </c>
    </row>
    <row r="25" spans="1:25" s="99" customFormat="1" ht="15.95" hidden="1" customHeight="1">
      <c r="A25" s="112" t="s">
        <v>1260</v>
      </c>
      <c r="B25" s="105">
        <f t="shared" si="1"/>
        <v>0</v>
      </c>
      <c r="C25" s="108">
        <f t="shared" ref="C25:W25" si="7">C26+C27</f>
        <v>0</v>
      </c>
      <c r="D25" s="108">
        <f t="shared" si="7"/>
        <v>0</v>
      </c>
      <c r="E25" s="108">
        <f t="shared" si="7"/>
        <v>0</v>
      </c>
      <c r="F25" s="108">
        <f t="shared" si="7"/>
        <v>0</v>
      </c>
      <c r="G25" s="108">
        <f t="shared" si="7"/>
        <v>0</v>
      </c>
      <c r="H25" s="108">
        <f t="shared" si="7"/>
        <v>0</v>
      </c>
      <c r="I25" s="108">
        <f t="shared" si="7"/>
        <v>0</v>
      </c>
      <c r="J25" s="108">
        <f t="shared" si="7"/>
        <v>0</v>
      </c>
      <c r="K25" s="108">
        <f t="shared" si="7"/>
        <v>0</v>
      </c>
      <c r="L25" s="108">
        <f t="shared" si="7"/>
        <v>0</v>
      </c>
      <c r="M25" s="108">
        <f t="shared" si="7"/>
        <v>0</v>
      </c>
      <c r="N25" s="108">
        <f t="shared" si="7"/>
        <v>0</v>
      </c>
      <c r="O25" s="108">
        <f t="shared" si="7"/>
        <v>0</v>
      </c>
      <c r="P25" s="108">
        <f t="shared" si="7"/>
        <v>0</v>
      </c>
      <c r="Q25" s="108">
        <f t="shared" si="7"/>
        <v>0</v>
      </c>
      <c r="R25" s="108">
        <f t="shared" si="7"/>
        <v>0</v>
      </c>
      <c r="S25" s="108">
        <f t="shared" si="7"/>
        <v>0</v>
      </c>
      <c r="T25" s="108">
        <f t="shared" si="7"/>
        <v>0</v>
      </c>
      <c r="U25" s="108">
        <f t="shared" si="7"/>
        <v>0</v>
      </c>
      <c r="V25" s="108">
        <f t="shared" si="7"/>
        <v>0</v>
      </c>
      <c r="W25" s="108">
        <f t="shared" si="7"/>
        <v>0</v>
      </c>
      <c r="X25" s="114"/>
      <c r="Y25" s="99" t="s">
        <v>1434</v>
      </c>
    </row>
    <row r="26" spans="1:25" s="99" customFormat="1" ht="15.95" hidden="1" customHeight="1">
      <c r="A26" s="112" t="s">
        <v>1261</v>
      </c>
      <c r="B26" s="105">
        <f t="shared" si="1"/>
        <v>0</v>
      </c>
      <c r="C26" s="109"/>
      <c r="D26" s="109"/>
      <c r="E26" s="109"/>
      <c r="F26" s="109"/>
      <c r="G26" s="109"/>
      <c r="H26" s="109"/>
      <c r="I26" s="109"/>
      <c r="J26" s="109"/>
      <c r="K26" s="109"/>
      <c r="L26" s="109"/>
      <c r="M26" s="109"/>
      <c r="N26" s="109"/>
      <c r="O26" s="109"/>
      <c r="P26" s="109"/>
      <c r="Q26" s="109"/>
      <c r="R26" s="109"/>
      <c r="S26" s="109"/>
      <c r="T26" s="109"/>
      <c r="U26" s="109"/>
      <c r="V26" s="109"/>
      <c r="W26" s="109"/>
      <c r="X26" s="114"/>
      <c r="Y26" s="99" t="s">
        <v>1435</v>
      </c>
    </row>
    <row r="27" spans="1:25" s="99" customFormat="1" ht="15.95" hidden="1" customHeight="1">
      <c r="A27" s="112" t="s">
        <v>1262</v>
      </c>
      <c r="B27" s="105">
        <f t="shared" si="1"/>
        <v>0</v>
      </c>
      <c r="C27" s="109"/>
      <c r="D27" s="109"/>
      <c r="E27" s="109"/>
      <c r="F27" s="109"/>
      <c r="G27" s="109"/>
      <c r="H27" s="109"/>
      <c r="I27" s="109"/>
      <c r="J27" s="109"/>
      <c r="K27" s="109"/>
      <c r="L27" s="109"/>
      <c r="M27" s="109"/>
      <c r="N27" s="109"/>
      <c r="O27" s="109"/>
      <c r="P27" s="109"/>
      <c r="Q27" s="109"/>
      <c r="R27" s="109"/>
      <c r="S27" s="109"/>
      <c r="T27" s="109"/>
      <c r="U27" s="109"/>
      <c r="V27" s="109"/>
      <c r="W27" s="109"/>
      <c r="X27" s="114"/>
      <c r="Y27" s="99" t="s">
        <v>1436</v>
      </c>
    </row>
    <row r="28" spans="1:25" s="99" customFormat="1" ht="15.95" hidden="1" customHeight="1">
      <c r="A28" s="112" t="s">
        <v>1263</v>
      </c>
      <c r="B28" s="105">
        <f t="shared" si="1"/>
        <v>0</v>
      </c>
      <c r="C28" s="108">
        <f t="shared" ref="C28:W28" si="8">C29+C30</f>
        <v>0</v>
      </c>
      <c r="D28" s="108">
        <f t="shared" si="8"/>
        <v>0</v>
      </c>
      <c r="E28" s="108">
        <f t="shared" si="8"/>
        <v>0</v>
      </c>
      <c r="F28" s="108">
        <f t="shared" si="8"/>
        <v>0</v>
      </c>
      <c r="G28" s="108">
        <f t="shared" si="8"/>
        <v>0</v>
      </c>
      <c r="H28" s="108">
        <f t="shared" si="8"/>
        <v>0</v>
      </c>
      <c r="I28" s="108">
        <f t="shared" si="8"/>
        <v>0</v>
      </c>
      <c r="J28" s="108">
        <f t="shared" si="8"/>
        <v>0</v>
      </c>
      <c r="K28" s="108">
        <f t="shared" si="8"/>
        <v>0</v>
      </c>
      <c r="L28" s="108">
        <f t="shared" si="8"/>
        <v>0</v>
      </c>
      <c r="M28" s="108">
        <f t="shared" si="8"/>
        <v>0</v>
      </c>
      <c r="N28" s="108">
        <f t="shared" si="8"/>
        <v>0</v>
      </c>
      <c r="O28" s="108">
        <f t="shared" si="8"/>
        <v>0</v>
      </c>
      <c r="P28" s="108">
        <f t="shared" si="8"/>
        <v>0</v>
      </c>
      <c r="Q28" s="108">
        <f t="shared" si="8"/>
        <v>0</v>
      </c>
      <c r="R28" s="108">
        <f t="shared" si="8"/>
        <v>0</v>
      </c>
      <c r="S28" s="108">
        <f t="shared" si="8"/>
        <v>0</v>
      </c>
      <c r="T28" s="108">
        <f t="shared" si="8"/>
        <v>0</v>
      </c>
      <c r="U28" s="108">
        <f t="shared" si="8"/>
        <v>0</v>
      </c>
      <c r="V28" s="108">
        <f t="shared" si="8"/>
        <v>0</v>
      </c>
      <c r="W28" s="108">
        <f t="shared" si="8"/>
        <v>0</v>
      </c>
      <c r="X28" s="114" t="b">
        <f>B28=Z26</f>
        <v>1</v>
      </c>
      <c r="Y28" s="99" t="s">
        <v>1437</v>
      </c>
    </row>
    <row r="29" spans="1:25" s="99" customFormat="1" ht="15.95" hidden="1" customHeight="1">
      <c r="A29" s="112" t="s">
        <v>1264</v>
      </c>
      <c r="B29" s="105">
        <f t="shared" si="1"/>
        <v>0</v>
      </c>
      <c r="C29" s="109"/>
      <c r="D29" s="109"/>
      <c r="E29" s="109"/>
      <c r="F29" s="109"/>
      <c r="G29" s="109"/>
      <c r="H29" s="109"/>
      <c r="I29" s="109"/>
      <c r="J29" s="109"/>
      <c r="K29" s="109"/>
      <c r="L29" s="109"/>
      <c r="M29" s="109"/>
      <c r="N29" s="109"/>
      <c r="O29" s="109"/>
      <c r="P29" s="109"/>
      <c r="Q29" s="109"/>
      <c r="R29" s="109"/>
      <c r="S29" s="109"/>
      <c r="T29" s="109"/>
      <c r="U29" s="109"/>
      <c r="V29" s="109"/>
      <c r="W29" s="109"/>
      <c r="X29" s="114"/>
      <c r="Y29" s="99" t="s">
        <v>1438</v>
      </c>
    </row>
    <row r="30" spans="1:25" s="99" customFormat="1" hidden="1">
      <c r="A30" s="112" t="s">
        <v>1265</v>
      </c>
      <c r="B30" s="105">
        <f t="shared" si="1"/>
        <v>0</v>
      </c>
      <c r="C30" s="108">
        <f t="shared" ref="C30:W30" si="9">SUM(C31:C35)</f>
        <v>0</v>
      </c>
      <c r="D30" s="108">
        <f t="shared" si="9"/>
        <v>0</v>
      </c>
      <c r="E30" s="108">
        <f t="shared" si="9"/>
        <v>0</v>
      </c>
      <c r="F30" s="108">
        <f t="shared" si="9"/>
        <v>0</v>
      </c>
      <c r="G30" s="108">
        <f t="shared" si="9"/>
        <v>0</v>
      </c>
      <c r="H30" s="108">
        <f t="shared" si="9"/>
        <v>0</v>
      </c>
      <c r="I30" s="108">
        <f t="shared" si="9"/>
        <v>0</v>
      </c>
      <c r="J30" s="108">
        <f t="shared" si="9"/>
        <v>0</v>
      </c>
      <c r="K30" s="108">
        <f t="shared" si="9"/>
        <v>0</v>
      </c>
      <c r="L30" s="108">
        <f t="shared" si="9"/>
        <v>0</v>
      </c>
      <c r="M30" s="108">
        <f t="shared" si="9"/>
        <v>0</v>
      </c>
      <c r="N30" s="108">
        <f t="shared" si="9"/>
        <v>0</v>
      </c>
      <c r="O30" s="108">
        <f t="shared" si="9"/>
        <v>0</v>
      </c>
      <c r="P30" s="108">
        <f t="shared" si="9"/>
        <v>0</v>
      </c>
      <c r="Q30" s="108">
        <f t="shared" si="9"/>
        <v>0</v>
      </c>
      <c r="R30" s="108">
        <f t="shared" si="9"/>
        <v>0</v>
      </c>
      <c r="S30" s="108">
        <f t="shared" si="9"/>
        <v>0</v>
      </c>
      <c r="T30" s="108">
        <f t="shared" si="9"/>
        <v>0</v>
      </c>
      <c r="U30" s="108">
        <f t="shared" si="9"/>
        <v>0</v>
      </c>
      <c r="V30" s="108">
        <f t="shared" si="9"/>
        <v>0</v>
      </c>
      <c r="W30" s="108">
        <f t="shared" si="9"/>
        <v>0</v>
      </c>
      <c r="X30" s="114"/>
      <c r="Y30" s="99" t="s">
        <v>1439</v>
      </c>
    </row>
    <row r="31" spans="1:25" s="99" customFormat="1" hidden="1">
      <c r="A31" s="112" t="s">
        <v>1266</v>
      </c>
      <c r="B31" s="105">
        <f t="shared" si="1"/>
        <v>0</v>
      </c>
      <c r="C31" s="109"/>
      <c r="D31" s="109"/>
      <c r="E31" s="109"/>
      <c r="F31" s="109"/>
      <c r="G31" s="109"/>
      <c r="H31" s="109"/>
      <c r="I31" s="109"/>
      <c r="J31" s="109"/>
      <c r="K31" s="109"/>
      <c r="L31" s="109"/>
      <c r="M31" s="109"/>
      <c r="N31" s="109"/>
      <c r="O31" s="109"/>
      <c r="P31" s="109"/>
      <c r="Q31" s="109"/>
      <c r="R31" s="109"/>
      <c r="S31" s="109"/>
      <c r="T31" s="109"/>
      <c r="U31" s="109"/>
      <c r="V31" s="109"/>
      <c r="W31" s="109"/>
      <c r="X31" s="114"/>
      <c r="Y31" s="99" t="s">
        <v>1440</v>
      </c>
    </row>
    <row r="32" spans="1:25" s="99" customFormat="1" hidden="1">
      <c r="A32" s="112" t="s">
        <v>1267</v>
      </c>
      <c r="B32" s="105">
        <f t="shared" si="1"/>
        <v>0</v>
      </c>
      <c r="C32" s="109"/>
      <c r="D32" s="109"/>
      <c r="E32" s="109"/>
      <c r="F32" s="109"/>
      <c r="G32" s="109"/>
      <c r="H32" s="109"/>
      <c r="I32" s="109"/>
      <c r="J32" s="109"/>
      <c r="K32" s="109"/>
      <c r="L32" s="109"/>
      <c r="M32" s="109"/>
      <c r="N32" s="109"/>
      <c r="O32" s="109"/>
      <c r="P32" s="109"/>
      <c r="Q32" s="109"/>
      <c r="R32" s="109"/>
      <c r="S32" s="109"/>
      <c r="T32" s="109"/>
      <c r="U32" s="109"/>
      <c r="V32" s="109"/>
      <c r="W32" s="109"/>
      <c r="X32" s="114"/>
      <c r="Y32" s="99" t="s">
        <v>1441</v>
      </c>
    </row>
    <row r="33" spans="1:25" s="99" customFormat="1" hidden="1">
      <c r="A33" s="112" t="s">
        <v>1268</v>
      </c>
      <c r="B33" s="105">
        <f t="shared" si="1"/>
        <v>0</v>
      </c>
      <c r="C33" s="109"/>
      <c r="D33" s="109"/>
      <c r="E33" s="109"/>
      <c r="F33" s="109"/>
      <c r="G33" s="109"/>
      <c r="H33" s="109"/>
      <c r="I33" s="109"/>
      <c r="J33" s="109"/>
      <c r="K33" s="109"/>
      <c r="L33" s="109"/>
      <c r="M33" s="109"/>
      <c r="N33" s="109"/>
      <c r="O33" s="109"/>
      <c r="P33" s="109"/>
      <c r="Q33" s="109"/>
      <c r="R33" s="109"/>
      <c r="S33" s="109"/>
      <c r="T33" s="109"/>
      <c r="U33" s="109"/>
      <c r="V33" s="109"/>
      <c r="W33" s="109"/>
      <c r="X33" s="114"/>
      <c r="Y33" s="99" t="s">
        <v>1442</v>
      </c>
    </row>
    <row r="34" spans="1:25" s="99" customFormat="1" hidden="1">
      <c r="A34" s="112" t="s">
        <v>1269</v>
      </c>
      <c r="B34" s="105">
        <f t="shared" si="1"/>
        <v>0</v>
      </c>
      <c r="C34" s="109"/>
      <c r="D34" s="109"/>
      <c r="E34" s="109"/>
      <c r="F34" s="109"/>
      <c r="G34" s="109"/>
      <c r="H34" s="109"/>
      <c r="I34" s="109"/>
      <c r="J34" s="109"/>
      <c r="K34" s="109"/>
      <c r="L34" s="109"/>
      <c r="M34" s="109"/>
      <c r="N34" s="109"/>
      <c r="O34" s="109"/>
      <c r="P34" s="109"/>
      <c r="Q34" s="109"/>
      <c r="R34" s="109"/>
      <c r="S34" s="109"/>
      <c r="T34" s="109"/>
      <c r="U34" s="109"/>
      <c r="V34" s="109"/>
      <c r="W34" s="109"/>
      <c r="X34" s="114"/>
      <c r="Y34" s="99" t="s">
        <v>1443</v>
      </c>
    </row>
    <row r="35" spans="1:25" s="99" customFormat="1" hidden="1">
      <c r="A35" s="112" t="s">
        <v>1270</v>
      </c>
      <c r="B35" s="105">
        <f t="shared" si="1"/>
        <v>0</v>
      </c>
      <c r="C35" s="109"/>
      <c r="D35" s="109"/>
      <c r="E35" s="109"/>
      <c r="F35" s="109"/>
      <c r="G35" s="109"/>
      <c r="H35" s="109"/>
      <c r="I35" s="109"/>
      <c r="J35" s="109"/>
      <c r="K35" s="109"/>
      <c r="L35" s="109"/>
      <c r="M35" s="109"/>
      <c r="N35" s="109"/>
      <c r="O35" s="109"/>
      <c r="P35" s="109"/>
      <c r="Q35" s="109"/>
      <c r="R35" s="109"/>
      <c r="S35" s="109"/>
      <c r="T35" s="109"/>
      <c r="U35" s="109"/>
      <c r="V35" s="109"/>
      <c r="W35" s="109"/>
      <c r="X35" s="114"/>
      <c r="Y35" s="99" t="s">
        <v>1444</v>
      </c>
    </row>
    <row r="36" spans="1:25" s="99" customFormat="1" hidden="1">
      <c r="A36" s="112" t="s">
        <v>1271</v>
      </c>
      <c r="B36" s="105">
        <f t="shared" si="1"/>
        <v>0</v>
      </c>
      <c r="C36" s="108">
        <f t="shared" ref="C36:W36" si="10">C37+C38</f>
        <v>0</v>
      </c>
      <c r="D36" s="108">
        <f t="shared" si="10"/>
        <v>0</v>
      </c>
      <c r="E36" s="108">
        <f t="shared" si="10"/>
        <v>0</v>
      </c>
      <c r="F36" s="108">
        <f t="shared" si="10"/>
        <v>0</v>
      </c>
      <c r="G36" s="108">
        <f t="shared" si="10"/>
        <v>0</v>
      </c>
      <c r="H36" s="108">
        <f t="shared" si="10"/>
        <v>0</v>
      </c>
      <c r="I36" s="108">
        <f t="shared" si="10"/>
        <v>0</v>
      </c>
      <c r="J36" s="108">
        <f t="shared" si="10"/>
        <v>0</v>
      </c>
      <c r="K36" s="108">
        <f t="shared" si="10"/>
        <v>0</v>
      </c>
      <c r="L36" s="108">
        <f t="shared" si="10"/>
        <v>0</v>
      </c>
      <c r="M36" s="108">
        <f t="shared" si="10"/>
        <v>0</v>
      </c>
      <c r="N36" s="108">
        <f t="shared" si="10"/>
        <v>0</v>
      </c>
      <c r="O36" s="108">
        <f t="shared" si="10"/>
        <v>0</v>
      </c>
      <c r="P36" s="108">
        <f t="shared" si="10"/>
        <v>0</v>
      </c>
      <c r="Q36" s="108">
        <f t="shared" si="10"/>
        <v>0</v>
      </c>
      <c r="R36" s="108">
        <f t="shared" si="10"/>
        <v>0</v>
      </c>
      <c r="S36" s="108">
        <f t="shared" si="10"/>
        <v>0</v>
      </c>
      <c r="T36" s="108">
        <f t="shared" si="10"/>
        <v>0</v>
      </c>
      <c r="U36" s="108">
        <f t="shared" si="10"/>
        <v>0</v>
      </c>
      <c r="V36" s="108">
        <f t="shared" si="10"/>
        <v>0</v>
      </c>
      <c r="W36" s="108">
        <f t="shared" si="10"/>
        <v>0</v>
      </c>
      <c r="X36" s="114" t="b">
        <f>B36=Z33</f>
        <v>1</v>
      </c>
      <c r="Y36" s="99" t="s">
        <v>1445</v>
      </c>
    </row>
    <row r="37" spans="1:25" s="99" customFormat="1" hidden="1">
      <c r="A37" s="112" t="s">
        <v>1272</v>
      </c>
      <c r="B37" s="105">
        <f t="shared" si="1"/>
        <v>0</v>
      </c>
      <c r="C37" s="109"/>
      <c r="D37" s="109"/>
      <c r="E37" s="109"/>
      <c r="F37" s="109"/>
      <c r="G37" s="109"/>
      <c r="H37" s="109"/>
      <c r="I37" s="109"/>
      <c r="J37" s="109"/>
      <c r="K37" s="109"/>
      <c r="L37" s="109"/>
      <c r="M37" s="109"/>
      <c r="N37" s="109"/>
      <c r="O37" s="109"/>
      <c r="P37" s="109"/>
      <c r="Q37" s="109"/>
      <c r="R37" s="109"/>
      <c r="S37" s="109"/>
      <c r="T37" s="109"/>
      <c r="U37" s="109"/>
      <c r="V37" s="109"/>
      <c r="W37" s="109"/>
      <c r="X37" s="114"/>
      <c r="Y37" s="99" t="s">
        <v>1446</v>
      </c>
    </row>
    <row r="38" spans="1:25" s="99" customFormat="1" hidden="1">
      <c r="A38" s="112" t="s">
        <v>1273</v>
      </c>
      <c r="B38" s="105">
        <f t="shared" si="1"/>
        <v>0</v>
      </c>
      <c r="C38" s="108">
        <f t="shared" ref="C38:W38" si="11">SUM(C39:C45)</f>
        <v>0</v>
      </c>
      <c r="D38" s="108">
        <f t="shared" si="11"/>
        <v>0</v>
      </c>
      <c r="E38" s="108">
        <f t="shared" si="11"/>
        <v>0</v>
      </c>
      <c r="F38" s="108">
        <f t="shared" si="11"/>
        <v>0</v>
      </c>
      <c r="G38" s="108">
        <f t="shared" si="11"/>
        <v>0</v>
      </c>
      <c r="H38" s="108">
        <f t="shared" si="11"/>
        <v>0</v>
      </c>
      <c r="I38" s="108">
        <f t="shared" si="11"/>
        <v>0</v>
      </c>
      <c r="J38" s="108">
        <f t="shared" si="11"/>
        <v>0</v>
      </c>
      <c r="K38" s="108">
        <f t="shared" si="11"/>
        <v>0</v>
      </c>
      <c r="L38" s="108">
        <f t="shared" si="11"/>
        <v>0</v>
      </c>
      <c r="M38" s="108">
        <f t="shared" si="11"/>
        <v>0</v>
      </c>
      <c r="N38" s="108">
        <f t="shared" si="11"/>
        <v>0</v>
      </c>
      <c r="O38" s="108">
        <f t="shared" si="11"/>
        <v>0</v>
      </c>
      <c r="P38" s="108">
        <f t="shared" si="11"/>
        <v>0</v>
      </c>
      <c r="Q38" s="108">
        <f t="shared" si="11"/>
        <v>0</v>
      </c>
      <c r="R38" s="108">
        <f t="shared" si="11"/>
        <v>0</v>
      </c>
      <c r="S38" s="108">
        <f t="shared" si="11"/>
        <v>0</v>
      </c>
      <c r="T38" s="108">
        <f t="shared" si="11"/>
        <v>0</v>
      </c>
      <c r="U38" s="108">
        <f t="shared" si="11"/>
        <v>0</v>
      </c>
      <c r="V38" s="108">
        <f t="shared" si="11"/>
        <v>0</v>
      </c>
      <c r="W38" s="108">
        <f t="shared" si="11"/>
        <v>0</v>
      </c>
      <c r="X38" s="114"/>
      <c r="Y38" s="99" t="s">
        <v>1447</v>
      </c>
    </row>
    <row r="39" spans="1:25" s="99" customFormat="1" hidden="1">
      <c r="A39" s="112" t="s">
        <v>1274</v>
      </c>
      <c r="B39" s="105">
        <f t="shared" si="1"/>
        <v>0</v>
      </c>
      <c r="C39" s="109"/>
      <c r="D39" s="109"/>
      <c r="E39" s="109"/>
      <c r="F39" s="109"/>
      <c r="G39" s="109"/>
      <c r="H39" s="109"/>
      <c r="I39" s="109"/>
      <c r="J39" s="109"/>
      <c r="K39" s="109"/>
      <c r="L39" s="109"/>
      <c r="M39" s="109"/>
      <c r="N39" s="109"/>
      <c r="O39" s="109"/>
      <c r="P39" s="109"/>
      <c r="Q39" s="109"/>
      <c r="R39" s="109"/>
      <c r="S39" s="109"/>
      <c r="T39" s="109"/>
      <c r="U39" s="109"/>
      <c r="V39" s="109"/>
      <c r="W39" s="109"/>
      <c r="X39" s="114"/>
      <c r="Y39" s="99" t="s">
        <v>1448</v>
      </c>
    </row>
    <row r="40" spans="1:25" s="99" customFormat="1" hidden="1">
      <c r="A40" s="112" t="s">
        <v>1275</v>
      </c>
      <c r="B40" s="105">
        <f t="shared" si="1"/>
        <v>0</v>
      </c>
      <c r="C40" s="109"/>
      <c r="D40" s="109"/>
      <c r="E40" s="109"/>
      <c r="F40" s="109"/>
      <c r="G40" s="109"/>
      <c r="H40" s="109"/>
      <c r="I40" s="109"/>
      <c r="J40" s="109"/>
      <c r="K40" s="109"/>
      <c r="L40" s="109"/>
      <c r="M40" s="109"/>
      <c r="N40" s="109"/>
      <c r="O40" s="109"/>
      <c r="P40" s="109"/>
      <c r="Q40" s="109"/>
      <c r="R40" s="109"/>
      <c r="S40" s="109"/>
      <c r="T40" s="109"/>
      <c r="U40" s="109"/>
      <c r="V40" s="109"/>
      <c r="W40" s="109"/>
      <c r="X40" s="114"/>
      <c r="Y40" s="99" t="s">
        <v>1449</v>
      </c>
    </row>
    <row r="41" spans="1:25" s="99" customFormat="1" hidden="1">
      <c r="A41" s="112" t="s">
        <v>1276</v>
      </c>
      <c r="B41" s="105">
        <f t="shared" si="1"/>
        <v>0</v>
      </c>
      <c r="C41" s="109"/>
      <c r="D41" s="109"/>
      <c r="E41" s="109"/>
      <c r="F41" s="109"/>
      <c r="G41" s="109"/>
      <c r="H41" s="109"/>
      <c r="I41" s="109"/>
      <c r="J41" s="109"/>
      <c r="K41" s="109"/>
      <c r="L41" s="109"/>
      <c r="M41" s="109"/>
      <c r="N41" s="109"/>
      <c r="O41" s="109"/>
      <c r="P41" s="109"/>
      <c r="Q41" s="109"/>
      <c r="R41" s="109"/>
      <c r="S41" s="109"/>
      <c r="T41" s="109"/>
      <c r="U41" s="109"/>
      <c r="V41" s="109"/>
      <c r="W41" s="109"/>
      <c r="X41" s="114"/>
      <c r="Y41" s="99" t="s">
        <v>1450</v>
      </c>
    </row>
    <row r="42" spans="1:25" s="99" customFormat="1" hidden="1">
      <c r="A42" s="112" t="s">
        <v>1277</v>
      </c>
      <c r="B42" s="105">
        <f t="shared" si="1"/>
        <v>0</v>
      </c>
      <c r="C42" s="109"/>
      <c r="D42" s="109"/>
      <c r="E42" s="109"/>
      <c r="F42" s="109"/>
      <c r="G42" s="109"/>
      <c r="H42" s="109"/>
      <c r="I42" s="109"/>
      <c r="J42" s="109"/>
      <c r="K42" s="109"/>
      <c r="L42" s="109"/>
      <c r="M42" s="109"/>
      <c r="N42" s="109"/>
      <c r="O42" s="109"/>
      <c r="P42" s="109"/>
      <c r="Q42" s="109"/>
      <c r="R42" s="109"/>
      <c r="S42" s="109"/>
      <c r="T42" s="109"/>
      <c r="U42" s="109"/>
      <c r="V42" s="109"/>
      <c r="W42" s="109"/>
      <c r="X42" s="114"/>
      <c r="Y42" s="99" t="s">
        <v>1451</v>
      </c>
    </row>
    <row r="43" spans="1:25" s="99" customFormat="1" hidden="1">
      <c r="A43" s="112" t="s">
        <v>1278</v>
      </c>
      <c r="B43" s="105">
        <f t="shared" si="1"/>
        <v>0</v>
      </c>
      <c r="C43" s="109"/>
      <c r="D43" s="109"/>
      <c r="E43" s="109"/>
      <c r="F43" s="109"/>
      <c r="G43" s="109"/>
      <c r="H43" s="109"/>
      <c r="I43" s="109"/>
      <c r="J43" s="109"/>
      <c r="K43" s="109"/>
      <c r="L43" s="109"/>
      <c r="M43" s="109"/>
      <c r="N43" s="109"/>
      <c r="O43" s="109"/>
      <c r="P43" s="109"/>
      <c r="Q43" s="109"/>
      <c r="R43" s="109"/>
      <c r="S43" s="109"/>
      <c r="T43" s="109"/>
      <c r="U43" s="109"/>
      <c r="V43" s="109"/>
      <c r="W43" s="109"/>
      <c r="X43" s="114"/>
      <c r="Y43" s="99" t="s">
        <v>1452</v>
      </c>
    </row>
    <row r="44" spans="1:25" s="99" customFormat="1" hidden="1">
      <c r="A44" s="112" t="s">
        <v>1279</v>
      </c>
      <c r="B44" s="105">
        <f t="shared" si="1"/>
        <v>0</v>
      </c>
      <c r="C44" s="109"/>
      <c r="D44" s="109"/>
      <c r="E44" s="109"/>
      <c r="F44" s="109"/>
      <c r="G44" s="109"/>
      <c r="H44" s="109"/>
      <c r="I44" s="109"/>
      <c r="J44" s="109"/>
      <c r="K44" s="109"/>
      <c r="L44" s="109"/>
      <c r="M44" s="109"/>
      <c r="N44" s="109"/>
      <c r="O44" s="109"/>
      <c r="P44" s="109"/>
      <c r="Q44" s="109"/>
      <c r="R44" s="109"/>
      <c r="S44" s="109"/>
      <c r="T44" s="109"/>
      <c r="U44" s="109"/>
      <c r="V44" s="109"/>
      <c r="W44" s="109"/>
      <c r="X44" s="114"/>
      <c r="Y44" s="99" t="s">
        <v>1453</v>
      </c>
    </row>
    <row r="45" spans="1:25" s="99" customFormat="1" hidden="1">
      <c r="A45" s="112" t="s">
        <v>1280</v>
      </c>
      <c r="B45" s="105">
        <f t="shared" si="1"/>
        <v>0</v>
      </c>
      <c r="C45" s="109"/>
      <c r="D45" s="109"/>
      <c r="E45" s="109"/>
      <c r="F45" s="109"/>
      <c r="G45" s="109"/>
      <c r="H45" s="109"/>
      <c r="I45" s="109"/>
      <c r="J45" s="109"/>
      <c r="K45" s="109"/>
      <c r="L45" s="109"/>
      <c r="M45" s="109"/>
      <c r="N45" s="109"/>
      <c r="O45" s="109"/>
      <c r="P45" s="109"/>
      <c r="Q45" s="109"/>
      <c r="R45" s="109"/>
      <c r="S45" s="109"/>
      <c r="T45" s="109"/>
      <c r="U45" s="109"/>
      <c r="V45" s="109"/>
      <c r="W45" s="109"/>
      <c r="X45" s="114"/>
      <c r="Y45" s="99" t="s">
        <v>1454</v>
      </c>
    </row>
    <row r="46" spans="1:25" s="99" customFormat="1" hidden="1">
      <c r="A46" s="112" t="s">
        <v>1281</v>
      </c>
      <c r="B46" s="105">
        <f t="shared" si="1"/>
        <v>0</v>
      </c>
      <c r="C46" s="108">
        <f t="shared" ref="C46:W46" si="12">C47+C48</f>
        <v>0</v>
      </c>
      <c r="D46" s="108">
        <f t="shared" si="12"/>
        <v>0</v>
      </c>
      <c r="E46" s="108">
        <f t="shared" si="12"/>
        <v>0</v>
      </c>
      <c r="F46" s="108">
        <f t="shared" si="12"/>
        <v>0</v>
      </c>
      <c r="G46" s="108">
        <f t="shared" si="12"/>
        <v>0</v>
      </c>
      <c r="H46" s="108">
        <f t="shared" si="12"/>
        <v>0</v>
      </c>
      <c r="I46" s="108">
        <f t="shared" si="12"/>
        <v>0</v>
      </c>
      <c r="J46" s="108">
        <f t="shared" si="12"/>
        <v>0</v>
      </c>
      <c r="K46" s="108">
        <f t="shared" si="12"/>
        <v>0</v>
      </c>
      <c r="L46" s="108">
        <f t="shared" si="12"/>
        <v>0</v>
      </c>
      <c r="M46" s="108">
        <f t="shared" si="12"/>
        <v>0</v>
      </c>
      <c r="N46" s="108">
        <f t="shared" si="12"/>
        <v>0</v>
      </c>
      <c r="O46" s="108">
        <f t="shared" si="12"/>
        <v>0</v>
      </c>
      <c r="P46" s="108">
        <f t="shared" si="12"/>
        <v>0</v>
      </c>
      <c r="Q46" s="108">
        <f t="shared" si="12"/>
        <v>0</v>
      </c>
      <c r="R46" s="108">
        <f t="shared" si="12"/>
        <v>0</v>
      </c>
      <c r="S46" s="108">
        <f t="shared" si="12"/>
        <v>0</v>
      </c>
      <c r="T46" s="108">
        <f t="shared" si="12"/>
        <v>0</v>
      </c>
      <c r="U46" s="108">
        <f t="shared" si="12"/>
        <v>0</v>
      </c>
      <c r="V46" s="108">
        <f t="shared" si="12"/>
        <v>0</v>
      </c>
      <c r="W46" s="108">
        <f t="shared" si="12"/>
        <v>0</v>
      </c>
      <c r="X46" s="114" t="b">
        <f>B46=Z65</f>
        <v>1</v>
      </c>
      <c r="Y46" s="99" t="s">
        <v>1455</v>
      </c>
    </row>
    <row r="47" spans="1:25" s="99" customFormat="1" hidden="1">
      <c r="A47" s="112" t="s">
        <v>1282</v>
      </c>
      <c r="B47" s="105">
        <f t="shared" si="1"/>
        <v>0</v>
      </c>
      <c r="C47" s="109"/>
      <c r="D47" s="109"/>
      <c r="E47" s="109"/>
      <c r="F47" s="109"/>
      <c r="G47" s="109"/>
      <c r="H47" s="109"/>
      <c r="I47" s="109"/>
      <c r="J47" s="109"/>
      <c r="K47" s="109"/>
      <c r="L47" s="109"/>
      <c r="M47" s="109"/>
      <c r="N47" s="109"/>
      <c r="O47" s="109"/>
      <c r="P47" s="109"/>
      <c r="Q47" s="109"/>
      <c r="R47" s="109"/>
      <c r="S47" s="109"/>
      <c r="T47" s="109"/>
      <c r="U47" s="109"/>
      <c r="V47" s="109"/>
      <c r="W47" s="109"/>
      <c r="X47" s="114"/>
      <c r="Y47" s="99" t="s">
        <v>1456</v>
      </c>
    </row>
    <row r="48" spans="1:25" s="99" customFormat="1" hidden="1">
      <c r="A48" s="112" t="s">
        <v>1283</v>
      </c>
      <c r="B48" s="105">
        <f t="shared" si="1"/>
        <v>0</v>
      </c>
      <c r="C48" s="108">
        <f t="shared" ref="C48:W48" si="13">SUM(C49:C55)</f>
        <v>0</v>
      </c>
      <c r="D48" s="108">
        <f t="shared" si="13"/>
        <v>0</v>
      </c>
      <c r="E48" s="108">
        <f t="shared" si="13"/>
        <v>0</v>
      </c>
      <c r="F48" s="108">
        <f t="shared" si="13"/>
        <v>0</v>
      </c>
      <c r="G48" s="108">
        <f t="shared" si="13"/>
        <v>0</v>
      </c>
      <c r="H48" s="108">
        <f t="shared" si="13"/>
        <v>0</v>
      </c>
      <c r="I48" s="108">
        <f t="shared" si="13"/>
        <v>0</v>
      </c>
      <c r="J48" s="108">
        <f t="shared" si="13"/>
        <v>0</v>
      </c>
      <c r="K48" s="108">
        <f t="shared" si="13"/>
        <v>0</v>
      </c>
      <c r="L48" s="108">
        <f t="shared" si="13"/>
        <v>0</v>
      </c>
      <c r="M48" s="108">
        <f t="shared" si="13"/>
        <v>0</v>
      </c>
      <c r="N48" s="108">
        <f t="shared" si="13"/>
        <v>0</v>
      </c>
      <c r="O48" s="108">
        <f t="shared" si="13"/>
        <v>0</v>
      </c>
      <c r="P48" s="108">
        <f t="shared" si="13"/>
        <v>0</v>
      </c>
      <c r="Q48" s="108">
        <f t="shared" si="13"/>
        <v>0</v>
      </c>
      <c r="R48" s="108">
        <f t="shared" si="13"/>
        <v>0</v>
      </c>
      <c r="S48" s="108">
        <f t="shared" si="13"/>
        <v>0</v>
      </c>
      <c r="T48" s="108">
        <f t="shared" si="13"/>
        <v>0</v>
      </c>
      <c r="U48" s="108">
        <f t="shared" si="13"/>
        <v>0</v>
      </c>
      <c r="V48" s="108">
        <f t="shared" si="13"/>
        <v>0</v>
      </c>
      <c r="W48" s="108">
        <f t="shared" si="13"/>
        <v>0</v>
      </c>
      <c r="X48" s="114"/>
      <c r="Y48" s="99" t="s">
        <v>1457</v>
      </c>
    </row>
    <row r="49" spans="1:25" s="99" customFormat="1" hidden="1">
      <c r="A49" s="112" t="s">
        <v>1284</v>
      </c>
      <c r="B49" s="105">
        <f t="shared" si="1"/>
        <v>0</v>
      </c>
      <c r="C49" s="109"/>
      <c r="D49" s="109"/>
      <c r="E49" s="109"/>
      <c r="F49" s="109"/>
      <c r="G49" s="109"/>
      <c r="H49" s="109"/>
      <c r="I49" s="109"/>
      <c r="J49" s="109"/>
      <c r="K49" s="109"/>
      <c r="L49" s="109"/>
      <c r="M49" s="109"/>
      <c r="N49" s="109"/>
      <c r="O49" s="109"/>
      <c r="P49" s="109"/>
      <c r="Q49" s="109"/>
      <c r="R49" s="109"/>
      <c r="S49" s="109"/>
      <c r="T49" s="109"/>
      <c r="U49" s="109"/>
      <c r="V49" s="109"/>
      <c r="W49" s="109"/>
      <c r="X49" s="114"/>
      <c r="Y49" s="99" t="s">
        <v>1458</v>
      </c>
    </row>
    <row r="50" spans="1:25" s="99" customFormat="1" hidden="1">
      <c r="A50" s="112" t="s">
        <v>1285</v>
      </c>
      <c r="B50" s="105">
        <f t="shared" si="1"/>
        <v>0</v>
      </c>
      <c r="C50" s="109"/>
      <c r="D50" s="109"/>
      <c r="E50" s="109"/>
      <c r="F50" s="109"/>
      <c r="G50" s="109"/>
      <c r="H50" s="109"/>
      <c r="I50" s="109"/>
      <c r="J50" s="109"/>
      <c r="K50" s="109"/>
      <c r="L50" s="109"/>
      <c r="M50" s="109"/>
      <c r="N50" s="109"/>
      <c r="O50" s="109"/>
      <c r="P50" s="109"/>
      <c r="Q50" s="109"/>
      <c r="R50" s="109"/>
      <c r="S50" s="109"/>
      <c r="T50" s="109"/>
      <c r="U50" s="109"/>
      <c r="V50" s="109"/>
      <c r="W50" s="109"/>
      <c r="X50" s="114"/>
      <c r="Y50" s="99" t="s">
        <v>1459</v>
      </c>
    </row>
    <row r="51" spans="1:25" s="99" customFormat="1" hidden="1">
      <c r="A51" s="112" t="s">
        <v>1286</v>
      </c>
      <c r="B51" s="105">
        <f t="shared" si="1"/>
        <v>0</v>
      </c>
      <c r="C51" s="109"/>
      <c r="D51" s="109"/>
      <c r="E51" s="109"/>
      <c r="F51" s="109"/>
      <c r="G51" s="109"/>
      <c r="H51" s="109"/>
      <c r="I51" s="109"/>
      <c r="J51" s="109"/>
      <c r="K51" s="109"/>
      <c r="L51" s="109"/>
      <c r="M51" s="109"/>
      <c r="N51" s="109"/>
      <c r="O51" s="109"/>
      <c r="P51" s="109"/>
      <c r="Q51" s="109"/>
      <c r="R51" s="109"/>
      <c r="S51" s="109"/>
      <c r="T51" s="109"/>
      <c r="U51" s="109"/>
      <c r="V51" s="109"/>
      <c r="W51" s="109"/>
      <c r="X51" s="114"/>
      <c r="Y51" s="99" t="s">
        <v>1460</v>
      </c>
    </row>
    <row r="52" spans="1:25" s="99" customFormat="1" hidden="1">
      <c r="A52" s="112" t="s">
        <v>1287</v>
      </c>
      <c r="B52" s="105">
        <f t="shared" si="1"/>
        <v>0</v>
      </c>
      <c r="C52" s="109"/>
      <c r="D52" s="109"/>
      <c r="E52" s="109"/>
      <c r="F52" s="109"/>
      <c r="G52" s="109"/>
      <c r="H52" s="109"/>
      <c r="I52" s="109"/>
      <c r="J52" s="109"/>
      <c r="K52" s="109"/>
      <c r="L52" s="109"/>
      <c r="M52" s="109"/>
      <c r="N52" s="109"/>
      <c r="O52" s="109"/>
      <c r="P52" s="109"/>
      <c r="Q52" s="109"/>
      <c r="R52" s="109"/>
      <c r="S52" s="109"/>
      <c r="T52" s="109"/>
      <c r="U52" s="109"/>
      <c r="V52" s="109"/>
      <c r="W52" s="109"/>
      <c r="X52" s="114"/>
      <c r="Y52" s="99" t="s">
        <v>1461</v>
      </c>
    </row>
    <row r="53" spans="1:25" s="99" customFormat="1" hidden="1">
      <c r="A53" s="112" t="s">
        <v>1288</v>
      </c>
      <c r="B53" s="105">
        <f t="shared" si="1"/>
        <v>0</v>
      </c>
      <c r="C53" s="109"/>
      <c r="D53" s="109"/>
      <c r="E53" s="109"/>
      <c r="F53" s="109"/>
      <c r="G53" s="109"/>
      <c r="H53" s="109"/>
      <c r="I53" s="109"/>
      <c r="J53" s="109"/>
      <c r="K53" s="109"/>
      <c r="L53" s="109"/>
      <c r="M53" s="109"/>
      <c r="N53" s="109"/>
      <c r="O53" s="109"/>
      <c r="P53" s="109"/>
      <c r="Q53" s="109"/>
      <c r="R53" s="109"/>
      <c r="S53" s="109"/>
      <c r="T53" s="109"/>
      <c r="U53" s="109"/>
      <c r="V53" s="109"/>
      <c r="W53" s="109"/>
      <c r="X53" s="114"/>
      <c r="Y53" s="99" t="s">
        <v>1462</v>
      </c>
    </row>
    <row r="54" spans="1:25" s="99" customFormat="1" hidden="1">
      <c r="A54" s="112" t="s">
        <v>1289</v>
      </c>
      <c r="B54" s="105">
        <f t="shared" si="1"/>
        <v>0</v>
      </c>
      <c r="C54" s="109"/>
      <c r="D54" s="109"/>
      <c r="E54" s="109"/>
      <c r="F54" s="109"/>
      <c r="G54" s="109"/>
      <c r="H54" s="109"/>
      <c r="I54" s="109"/>
      <c r="J54" s="109"/>
      <c r="K54" s="109"/>
      <c r="L54" s="109"/>
      <c r="M54" s="109"/>
      <c r="N54" s="109"/>
      <c r="O54" s="109"/>
      <c r="P54" s="109"/>
      <c r="Q54" s="109"/>
      <c r="R54" s="109"/>
      <c r="S54" s="109"/>
      <c r="T54" s="109"/>
      <c r="U54" s="109"/>
      <c r="V54" s="109"/>
      <c r="W54" s="109"/>
      <c r="X54" s="114"/>
      <c r="Y54" s="99" t="s">
        <v>1463</v>
      </c>
    </row>
    <row r="55" spans="1:25" s="99" customFormat="1" hidden="1">
      <c r="A55" s="112" t="s">
        <v>1290</v>
      </c>
      <c r="B55" s="105">
        <f t="shared" si="1"/>
        <v>0</v>
      </c>
      <c r="C55" s="109"/>
      <c r="D55" s="109"/>
      <c r="E55" s="109"/>
      <c r="F55" s="109"/>
      <c r="G55" s="109"/>
      <c r="H55" s="109"/>
      <c r="I55" s="109"/>
      <c r="J55" s="109"/>
      <c r="K55" s="109"/>
      <c r="L55" s="109"/>
      <c r="M55" s="109"/>
      <c r="N55" s="109"/>
      <c r="O55" s="109"/>
      <c r="P55" s="109"/>
      <c r="Q55" s="109"/>
      <c r="R55" s="109"/>
      <c r="S55" s="109"/>
      <c r="T55" s="109"/>
      <c r="U55" s="109"/>
      <c r="V55" s="109"/>
      <c r="W55" s="109"/>
      <c r="X55" s="114"/>
      <c r="Y55" s="99" t="s">
        <v>1464</v>
      </c>
    </row>
    <row r="56" spans="1:25" s="99" customFormat="1" hidden="1">
      <c r="A56" s="112" t="s">
        <v>1291</v>
      </c>
      <c r="B56" s="105">
        <f t="shared" si="1"/>
        <v>0</v>
      </c>
      <c r="C56" s="108">
        <f t="shared" ref="C56:W56" si="14">C57+C58</f>
        <v>0</v>
      </c>
      <c r="D56" s="108">
        <f t="shared" si="14"/>
        <v>0</v>
      </c>
      <c r="E56" s="108">
        <f t="shared" si="14"/>
        <v>0</v>
      </c>
      <c r="F56" s="108">
        <f t="shared" si="14"/>
        <v>0</v>
      </c>
      <c r="G56" s="108">
        <f t="shared" si="14"/>
        <v>0</v>
      </c>
      <c r="H56" s="108">
        <f t="shared" si="14"/>
        <v>0</v>
      </c>
      <c r="I56" s="108">
        <f t="shared" si="14"/>
        <v>0</v>
      </c>
      <c r="J56" s="108">
        <f t="shared" si="14"/>
        <v>0</v>
      </c>
      <c r="K56" s="108">
        <f t="shared" si="14"/>
        <v>0</v>
      </c>
      <c r="L56" s="108">
        <f t="shared" si="14"/>
        <v>0</v>
      </c>
      <c r="M56" s="108">
        <f t="shared" si="14"/>
        <v>0</v>
      </c>
      <c r="N56" s="108">
        <f t="shared" si="14"/>
        <v>0</v>
      </c>
      <c r="O56" s="108">
        <f t="shared" si="14"/>
        <v>0</v>
      </c>
      <c r="P56" s="108">
        <f t="shared" si="14"/>
        <v>0</v>
      </c>
      <c r="Q56" s="108">
        <f t="shared" si="14"/>
        <v>0</v>
      </c>
      <c r="R56" s="108">
        <f t="shared" si="14"/>
        <v>0</v>
      </c>
      <c r="S56" s="108">
        <f t="shared" si="14"/>
        <v>0</v>
      </c>
      <c r="T56" s="108">
        <f t="shared" si="14"/>
        <v>0</v>
      </c>
      <c r="U56" s="108">
        <f t="shared" si="14"/>
        <v>0</v>
      </c>
      <c r="V56" s="108">
        <f t="shared" si="14"/>
        <v>0</v>
      </c>
      <c r="W56" s="108">
        <f t="shared" si="14"/>
        <v>0</v>
      </c>
      <c r="X56" s="114" t="b">
        <f>B56=Z48</f>
        <v>1</v>
      </c>
      <c r="Y56" s="99" t="s">
        <v>1465</v>
      </c>
    </row>
    <row r="57" spans="1:25" s="99" customFormat="1" hidden="1">
      <c r="A57" s="112" t="s">
        <v>1292</v>
      </c>
      <c r="B57" s="105">
        <f t="shared" si="1"/>
        <v>0</v>
      </c>
      <c r="C57" s="109"/>
      <c r="D57" s="109"/>
      <c r="E57" s="109"/>
      <c r="F57" s="109"/>
      <c r="G57" s="109"/>
      <c r="H57" s="109"/>
      <c r="I57" s="109"/>
      <c r="J57" s="109"/>
      <c r="K57" s="109"/>
      <c r="L57" s="109"/>
      <c r="M57" s="109"/>
      <c r="N57" s="109"/>
      <c r="O57" s="109"/>
      <c r="P57" s="109"/>
      <c r="Q57" s="109"/>
      <c r="R57" s="109"/>
      <c r="S57" s="109"/>
      <c r="T57" s="109"/>
      <c r="U57" s="109"/>
      <c r="V57" s="109"/>
      <c r="W57" s="109"/>
      <c r="X57" s="114"/>
      <c r="Y57" s="99" t="s">
        <v>1466</v>
      </c>
    </row>
    <row r="58" spans="1:25" s="99" customFormat="1" hidden="1">
      <c r="A58" s="112" t="s">
        <v>1293</v>
      </c>
      <c r="B58" s="105">
        <f t="shared" si="1"/>
        <v>0</v>
      </c>
      <c r="C58" s="108">
        <f t="shared" ref="C58:W58" si="15">SUM(C59:C64)</f>
        <v>0</v>
      </c>
      <c r="D58" s="108">
        <f t="shared" si="15"/>
        <v>0</v>
      </c>
      <c r="E58" s="108">
        <f t="shared" si="15"/>
        <v>0</v>
      </c>
      <c r="F58" s="108">
        <f t="shared" si="15"/>
        <v>0</v>
      </c>
      <c r="G58" s="108">
        <f t="shared" si="15"/>
        <v>0</v>
      </c>
      <c r="H58" s="108">
        <f t="shared" si="15"/>
        <v>0</v>
      </c>
      <c r="I58" s="108">
        <f t="shared" si="15"/>
        <v>0</v>
      </c>
      <c r="J58" s="108">
        <f t="shared" si="15"/>
        <v>0</v>
      </c>
      <c r="K58" s="108">
        <f t="shared" si="15"/>
        <v>0</v>
      </c>
      <c r="L58" s="108">
        <f t="shared" si="15"/>
        <v>0</v>
      </c>
      <c r="M58" s="108">
        <f t="shared" si="15"/>
        <v>0</v>
      </c>
      <c r="N58" s="108">
        <f t="shared" si="15"/>
        <v>0</v>
      </c>
      <c r="O58" s="108">
        <f t="shared" si="15"/>
        <v>0</v>
      </c>
      <c r="P58" s="108">
        <f t="shared" si="15"/>
        <v>0</v>
      </c>
      <c r="Q58" s="108">
        <f t="shared" si="15"/>
        <v>0</v>
      </c>
      <c r="R58" s="108">
        <f t="shared" si="15"/>
        <v>0</v>
      </c>
      <c r="S58" s="108">
        <f t="shared" si="15"/>
        <v>0</v>
      </c>
      <c r="T58" s="108">
        <f t="shared" si="15"/>
        <v>0</v>
      </c>
      <c r="U58" s="108">
        <f t="shared" si="15"/>
        <v>0</v>
      </c>
      <c r="V58" s="108">
        <f t="shared" si="15"/>
        <v>0</v>
      </c>
      <c r="W58" s="108">
        <f t="shared" si="15"/>
        <v>0</v>
      </c>
      <c r="X58" s="114"/>
      <c r="Y58" s="99" t="s">
        <v>1467</v>
      </c>
    </row>
    <row r="59" spans="1:25" s="99" customFormat="1" hidden="1">
      <c r="A59" s="112" t="s">
        <v>1294</v>
      </c>
      <c r="B59" s="105">
        <f t="shared" si="1"/>
        <v>0</v>
      </c>
      <c r="C59" s="109"/>
      <c r="D59" s="109"/>
      <c r="E59" s="109"/>
      <c r="F59" s="109"/>
      <c r="G59" s="109"/>
      <c r="H59" s="109"/>
      <c r="I59" s="109"/>
      <c r="J59" s="109"/>
      <c r="K59" s="109"/>
      <c r="L59" s="109"/>
      <c r="M59" s="109"/>
      <c r="N59" s="109"/>
      <c r="O59" s="109"/>
      <c r="P59" s="109"/>
      <c r="Q59" s="109"/>
      <c r="R59" s="109"/>
      <c r="S59" s="109"/>
      <c r="T59" s="109"/>
      <c r="U59" s="109"/>
      <c r="V59" s="109"/>
      <c r="W59" s="109"/>
      <c r="X59" s="114"/>
      <c r="Y59" s="99" t="s">
        <v>1468</v>
      </c>
    </row>
    <row r="60" spans="1:25" s="99" customFormat="1" hidden="1">
      <c r="A60" s="112" t="s">
        <v>1295</v>
      </c>
      <c r="B60" s="105">
        <f t="shared" si="1"/>
        <v>0</v>
      </c>
      <c r="C60" s="109"/>
      <c r="D60" s="109"/>
      <c r="E60" s="109"/>
      <c r="F60" s="109"/>
      <c r="G60" s="109"/>
      <c r="H60" s="109"/>
      <c r="I60" s="109"/>
      <c r="J60" s="109"/>
      <c r="K60" s="109"/>
      <c r="L60" s="109"/>
      <c r="M60" s="109"/>
      <c r="N60" s="109"/>
      <c r="O60" s="109"/>
      <c r="P60" s="109"/>
      <c r="Q60" s="109"/>
      <c r="R60" s="109"/>
      <c r="S60" s="109"/>
      <c r="T60" s="109"/>
      <c r="U60" s="109"/>
      <c r="V60" s="109"/>
      <c r="W60" s="109"/>
      <c r="X60" s="114"/>
      <c r="Y60" s="99" t="s">
        <v>1469</v>
      </c>
    </row>
    <row r="61" spans="1:25" s="99" customFormat="1">
      <c r="A61" s="112" t="s">
        <v>1296</v>
      </c>
      <c r="B61" s="105">
        <f t="shared" si="1"/>
        <v>0</v>
      </c>
      <c r="C61" s="109"/>
      <c r="D61" s="109"/>
      <c r="E61" s="109"/>
      <c r="F61" s="109"/>
      <c r="G61" s="109"/>
      <c r="H61" s="109"/>
      <c r="I61" s="109"/>
      <c r="J61" s="109"/>
      <c r="K61" s="109"/>
      <c r="L61" s="109"/>
      <c r="M61" s="109"/>
      <c r="N61" s="109"/>
      <c r="O61" s="109"/>
      <c r="P61" s="109"/>
      <c r="Q61" s="109"/>
      <c r="R61" s="109"/>
      <c r="S61" s="109"/>
      <c r="T61" s="109"/>
      <c r="U61" s="109"/>
      <c r="V61" s="109"/>
      <c r="W61" s="109"/>
      <c r="X61" s="114"/>
      <c r="Y61" s="99" t="s">
        <v>1470</v>
      </c>
    </row>
    <row r="62" spans="1:25" s="99" customFormat="1" hidden="1">
      <c r="A62" s="112" t="s">
        <v>1297</v>
      </c>
      <c r="B62" s="105">
        <f t="shared" si="1"/>
        <v>0</v>
      </c>
      <c r="C62" s="109"/>
      <c r="D62" s="109"/>
      <c r="E62" s="109"/>
      <c r="F62" s="109"/>
      <c r="G62" s="109"/>
      <c r="H62" s="109"/>
      <c r="I62" s="109"/>
      <c r="J62" s="109"/>
      <c r="K62" s="109"/>
      <c r="L62" s="109"/>
      <c r="M62" s="109"/>
      <c r="N62" s="109"/>
      <c r="O62" s="109"/>
      <c r="P62" s="109"/>
      <c r="Q62" s="109"/>
      <c r="R62" s="109"/>
      <c r="S62" s="109"/>
      <c r="T62" s="109"/>
      <c r="U62" s="109"/>
      <c r="V62" s="109"/>
      <c r="W62" s="109"/>
      <c r="X62" s="114"/>
      <c r="Y62" s="99" t="s">
        <v>1471</v>
      </c>
    </row>
    <row r="63" spans="1:25" s="99" customFormat="1" hidden="1">
      <c r="A63" s="112" t="s">
        <v>1298</v>
      </c>
      <c r="B63" s="105">
        <f t="shared" si="1"/>
        <v>0</v>
      </c>
      <c r="C63" s="109"/>
      <c r="D63" s="109"/>
      <c r="E63" s="109"/>
      <c r="F63" s="109"/>
      <c r="G63" s="109"/>
      <c r="H63" s="109"/>
      <c r="I63" s="109"/>
      <c r="J63" s="109"/>
      <c r="K63" s="109"/>
      <c r="L63" s="109"/>
      <c r="M63" s="109"/>
      <c r="N63" s="109"/>
      <c r="O63" s="109"/>
      <c r="P63" s="109"/>
      <c r="Q63" s="109"/>
      <c r="R63" s="109"/>
      <c r="S63" s="109"/>
      <c r="T63" s="109"/>
      <c r="U63" s="109"/>
      <c r="V63" s="109"/>
      <c r="W63" s="109"/>
      <c r="X63" s="114"/>
      <c r="Y63" s="99" t="s">
        <v>1472</v>
      </c>
    </row>
    <row r="64" spans="1:25" s="99" customFormat="1" hidden="1">
      <c r="A64" s="112" t="s">
        <v>1299</v>
      </c>
      <c r="B64" s="105">
        <f t="shared" si="1"/>
        <v>0</v>
      </c>
      <c r="C64" s="109"/>
      <c r="D64" s="109"/>
      <c r="E64" s="109"/>
      <c r="F64" s="109"/>
      <c r="G64" s="109"/>
      <c r="H64" s="109"/>
      <c r="I64" s="109"/>
      <c r="J64" s="109"/>
      <c r="K64" s="109"/>
      <c r="L64" s="109"/>
      <c r="M64" s="109"/>
      <c r="N64" s="109"/>
      <c r="O64" s="109"/>
      <c r="P64" s="109"/>
      <c r="Q64" s="109"/>
      <c r="R64" s="109"/>
      <c r="S64" s="109"/>
      <c r="T64" s="109"/>
      <c r="U64" s="109"/>
      <c r="V64" s="109"/>
      <c r="W64" s="109"/>
      <c r="X64" s="114"/>
      <c r="Y64" s="99" t="s">
        <v>1473</v>
      </c>
    </row>
    <row r="65" spans="1:25" s="99" customFormat="1" hidden="1">
      <c r="A65" s="112" t="s">
        <v>1300</v>
      </c>
      <c r="B65" s="105">
        <f t="shared" si="1"/>
        <v>0</v>
      </c>
      <c r="C65" s="108">
        <f t="shared" ref="C65:W65" si="16">C66+C67</f>
        <v>0</v>
      </c>
      <c r="D65" s="108">
        <f t="shared" si="16"/>
        <v>0</v>
      </c>
      <c r="E65" s="108">
        <f t="shared" si="16"/>
        <v>0</v>
      </c>
      <c r="F65" s="108">
        <f t="shared" si="16"/>
        <v>0</v>
      </c>
      <c r="G65" s="108">
        <f t="shared" si="16"/>
        <v>0</v>
      </c>
      <c r="H65" s="108">
        <f t="shared" si="16"/>
        <v>0</v>
      </c>
      <c r="I65" s="108">
        <f t="shared" si="16"/>
        <v>0</v>
      </c>
      <c r="J65" s="108">
        <f t="shared" si="16"/>
        <v>0</v>
      </c>
      <c r="K65" s="108">
        <f t="shared" si="16"/>
        <v>0</v>
      </c>
      <c r="L65" s="108">
        <f t="shared" si="16"/>
        <v>0</v>
      </c>
      <c r="M65" s="108">
        <f t="shared" si="16"/>
        <v>0</v>
      </c>
      <c r="N65" s="108">
        <f t="shared" si="16"/>
        <v>0</v>
      </c>
      <c r="O65" s="108">
        <f t="shared" si="16"/>
        <v>0</v>
      </c>
      <c r="P65" s="108">
        <f t="shared" si="16"/>
        <v>0</v>
      </c>
      <c r="Q65" s="108">
        <f t="shared" si="16"/>
        <v>0</v>
      </c>
      <c r="R65" s="108">
        <f t="shared" si="16"/>
        <v>0</v>
      </c>
      <c r="S65" s="108">
        <f t="shared" si="16"/>
        <v>0</v>
      </c>
      <c r="T65" s="108">
        <f t="shared" si="16"/>
        <v>0</v>
      </c>
      <c r="U65" s="108">
        <f t="shared" si="16"/>
        <v>0</v>
      </c>
      <c r="V65" s="108">
        <f t="shared" si="16"/>
        <v>0</v>
      </c>
      <c r="W65" s="108">
        <f t="shared" si="16"/>
        <v>0</v>
      </c>
      <c r="X65" s="114" t="b">
        <f>B65=Z42</f>
        <v>1</v>
      </c>
      <c r="Y65" s="99" t="s">
        <v>1474</v>
      </c>
    </row>
    <row r="66" spans="1:25" s="99" customFormat="1" hidden="1">
      <c r="A66" s="112" t="s">
        <v>1301</v>
      </c>
      <c r="B66" s="105">
        <f t="shared" si="1"/>
        <v>0</v>
      </c>
      <c r="C66" s="109"/>
      <c r="D66" s="109"/>
      <c r="E66" s="109"/>
      <c r="F66" s="109"/>
      <c r="G66" s="109"/>
      <c r="H66" s="109"/>
      <c r="I66" s="109"/>
      <c r="J66" s="109"/>
      <c r="K66" s="109"/>
      <c r="L66" s="109"/>
      <c r="M66" s="109"/>
      <c r="N66" s="109"/>
      <c r="O66" s="109"/>
      <c r="P66" s="109"/>
      <c r="Q66" s="109"/>
      <c r="R66" s="109"/>
      <c r="S66" s="109"/>
      <c r="T66" s="109"/>
      <c r="U66" s="109"/>
      <c r="V66" s="109"/>
      <c r="W66" s="109"/>
      <c r="X66" s="114"/>
      <c r="Y66" s="99" t="s">
        <v>1475</v>
      </c>
    </row>
    <row r="67" spans="1:25" s="99" customFormat="1" hidden="1">
      <c r="A67" s="112" t="s">
        <v>1302</v>
      </c>
      <c r="B67" s="105">
        <f t="shared" si="1"/>
        <v>0</v>
      </c>
      <c r="C67" s="108">
        <f t="shared" ref="C67:W67" si="17">SUM(C68:C71)</f>
        <v>0</v>
      </c>
      <c r="D67" s="108">
        <f t="shared" si="17"/>
        <v>0</v>
      </c>
      <c r="E67" s="108">
        <f t="shared" si="17"/>
        <v>0</v>
      </c>
      <c r="F67" s="108">
        <f t="shared" si="17"/>
        <v>0</v>
      </c>
      <c r="G67" s="108">
        <f t="shared" si="17"/>
        <v>0</v>
      </c>
      <c r="H67" s="108">
        <f t="shared" si="17"/>
        <v>0</v>
      </c>
      <c r="I67" s="108">
        <f t="shared" si="17"/>
        <v>0</v>
      </c>
      <c r="J67" s="108">
        <f t="shared" si="17"/>
        <v>0</v>
      </c>
      <c r="K67" s="108">
        <f t="shared" si="17"/>
        <v>0</v>
      </c>
      <c r="L67" s="108">
        <f t="shared" si="17"/>
        <v>0</v>
      </c>
      <c r="M67" s="108">
        <f t="shared" si="17"/>
        <v>0</v>
      </c>
      <c r="N67" s="108">
        <f t="shared" si="17"/>
        <v>0</v>
      </c>
      <c r="O67" s="108">
        <f t="shared" si="17"/>
        <v>0</v>
      </c>
      <c r="P67" s="108">
        <f t="shared" si="17"/>
        <v>0</v>
      </c>
      <c r="Q67" s="108">
        <f t="shared" si="17"/>
        <v>0</v>
      </c>
      <c r="R67" s="108">
        <f t="shared" si="17"/>
        <v>0</v>
      </c>
      <c r="S67" s="108">
        <f t="shared" si="17"/>
        <v>0</v>
      </c>
      <c r="T67" s="108">
        <f t="shared" si="17"/>
        <v>0</v>
      </c>
      <c r="U67" s="108">
        <f t="shared" si="17"/>
        <v>0</v>
      </c>
      <c r="V67" s="108">
        <f t="shared" si="17"/>
        <v>0</v>
      </c>
      <c r="W67" s="108">
        <f t="shared" si="17"/>
        <v>0</v>
      </c>
      <c r="X67" s="114"/>
      <c r="Y67" s="99" t="s">
        <v>1476</v>
      </c>
    </row>
    <row r="68" spans="1:25" s="99" customFormat="1" hidden="1">
      <c r="A68" s="112" t="s">
        <v>1303</v>
      </c>
      <c r="B68" s="105">
        <f t="shared" si="1"/>
        <v>0</v>
      </c>
      <c r="C68" s="109"/>
      <c r="D68" s="109"/>
      <c r="E68" s="109"/>
      <c r="F68" s="109"/>
      <c r="G68" s="109"/>
      <c r="H68" s="109"/>
      <c r="I68" s="109"/>
      <c r="J68" s="109"/>
      <c r="K68" s="109"/>
      <c r="L68" s="109"/>
      <c r="M68" s="109"/>
      <c r="N68" s="109"/>
      <c r="O68" s="109"/>
      <c r="P68" s="109"/>
      <c r="Q68" s="109"/>
      <c r="R68" s="109"/>
      <c r="S68" s="109"/>
      <c r="T68" s="109"/>
      <c r="U68" s="109"/>
      <c r="V68" s="109"/>
      <c r="W68" s="109"/>
      <c r="X68" s="114"/>
      <c r="Y68" s="99" t="s">
        <v>1477</v>
      </c>
    </row>
    <row r="69" spans="1:25" s="99" customFormat="1" hidden="1">
      <c r="A69" s="112" t="s">
        <v>1304</v>
      </c>
      <c r="B69" s="105">
        <f t="shared" si="1"/>
        <v>0</v>
      </c>
      <c r="C69" s="109"/>
      <c r="D69" s="109"/>
      <c r="E69" s="109"/>
      <c r="F69" s="109"/>
      <c r="G69" s="109"/>
      <c r="H69" s="109"/>
      <c r="I69" s="109"/>
      <c r="J69" s="109"/>
      <c r="K69" s="109"/>
      <c r="L69" s="109"/>
      <c r="M69" s="109"/>
      <c r="N69" s="109"/>
      <c r="O69" s="109"/>
      <c r="P69" s="109"/>
      <c r="Q69" s="109"/>
      <c r="R69" s="109"/>
      <c r="S69" s="109"/>
      <c r="T69" s="109"/>
      <c r="U69" s="109"/>
      <c r="V69" s="109"/>
      <c r="W69" s="109"/>
      <c r="X69" s="114"/>
      <c r="Y69" s="99" t="s">
        <v>1478</v>
      </c>
    </row>
    <row r="70" spans="1:25" s="99" customFormat="1" hidden="1">
      <c r="A70" s="112" t="s">
        <v>1305</v>
      </c>
      <c r="B70" s="105">
        <f t="shared" ref="B70:B133" si="18">SUM(C70:W70)</f>
        <v>0</v>
      </c>
      <c r="C70" s="109"/>
      <c r="D70" s="109"/>
      <c r="E70" s="109"/>
      <c r="F70" s="109"/>
      <c r="G70" s="109"/>
      <c r="H70" s="109"/>
      <c r="I70" s="109"/>
      <c r="J70" s="109"/>
      <c r="K70" s="109"/>
      <c r="L70" s="109"/>
      <c r="M70" s="109"/>
      <c r="N70" s="109"/>
      <c r="O70" s="109"/>
      <c r="P70" s="109"/>
      <c r="Q70" s="109"/>
      <c r="R70" s="109"/>
      <c r="S70" s="109"/>
      <c r="T70" s="109"/>
      <c r="U70" s="109"/>
      <c r="V70" s="109"/>
      <c r="W70" s="109"/>
      <c r="X70" s="114"/>
      <c r="Y70" s="99" t="s">
        <v>1479</v>
      </c>
    </row>
    <row r="71" spans="1:25" s="99" customFormat="1" hidden="1">
      <c r="A71" s="112" t="s">
        <v>1306</v>
      </c>
      <c r="B71" s="105">
        <f t="shared" si="18"/>
        <v>0</v>
      </c>
      <c r="C71" s="109"/>
      <c r="D71" s="109"/>
      <c r="E71" s="109"/>
      <c r="F71" s="109"/>
      <c r="G71" s="109"/>
      <c r="H71" s="109"/>
      <c r="I71" s="109"/>
      <c r="J71" s="109"/>
      <c r="K71" s="109"/>
      <c r="L71" s="109"/>
      <c r="M71" s="109"/>
      <c r="N71" s="109"/>
      <c r="O71" s="109"/>
      <c r="P71" s="109"/>
      <c r="Q71" s="109"/>
      <c r="R71" s="109"/>
      <c r="S71" s="109"/>
      <c r="T71" s="109"/>
      <c r="U71" s="109"/>
      <c r="V71" s="109"/>
      <c r="W71" s="109"/>
      <c r="X71" s="114"/>
      <c r="Y71" s="99" t="s">
        <v>1480</v>
      </c>
    </row>
    <row r="72" spans="1:25" s="99" customFormat="1" hidden="1">
      <c r="A72" s="112" t="s">
        <v>1307</v>
      </c>
      <c r="B72" s="105">
        <f t="shared" si="18"/>
        <v>0</v>
      </c>
      <c r="C72" s="108">
        <f t="shared" ref="C72:W72" si="19">C73+C74</f>
        <v>0</v>
      </c>
      <c r="D72" s="108">
        <f t="shared" si="19"/>
        <v>0</v>
      </c>
      <c r="E72" s="108">
        <f t="shared" si="19"/>
        <v>0</v>
      </c>
      <c r="F72" s="108">
        <f t="shared" si="19"/>
        <v>0</v>
      </c>
      <c r="G72" s="108">
        <f t="shared" si="19"/>
        <v>0</v>
      </c>
      <c r="H72" s="108">
        <f t="shared" si="19"/>
        <v>0</v>
      </c>
      <c r="I72" s="108">
        <f t="shared" si="19"/>
        <v>0</v>
      </c>
      <c r="J72" s="108">
        <f t="shared" si="19"/>
        <v>0</v>
      </c>
      <c r="K72" s="108">
        <f t="shared" si="19"/>
        <v>0</v>
      </c>
      <c r="L72" s="108">
        <f t="shared" si="19"/>
        <v>0</v>
      </c>
      <c r="M72" s="108">
        <f t="shared" si="19"/>
        <v>0</v>
      </c>
      <c r="N72" s="108">
        <f t="shared" si="19"/>
        <v>0</v>
      </c>
      <c r="O72" s="108">
        <f t="shared" si="19"/>
        <v>0</v>
      </c>
      <c r="P72" s="108">
        <f t="shared" si="19"/>
        <v>0</v>
      </c>
      <c r="Q72" s="108">
        <f t="shared" si="19"/>
        <v>0</v>
      </c>
      <c r="R72" s="108">
        <f t="shared" si="19"/>
        <v>0</v>
      </c>
      <c r="S72" s="108">
        <f t="shared" si="19"/>
        <v>0</v>
      </c>
      <c r="T72" s="108">
        <f t="shared" si="19"/>
        <v>0</v>
      </c>
      <c r="U72" s="108">
        <f t="shared" si="19"/>
        <v>0</v>
      </c>
      <c r="V72" s="108">
        <f t="shared" si="19"/>
        <v>0</v>
      </c>
      <c r="W72" s="108">
        <f t="shared" si="19"/>
        <v>0</v>
      </c>
      <c r="X72" s="114" t="b">
        <f>B72=Z84</f>
        <v>1</v>
      </c>
      <c r="Y72" s="99" t="s">
        <v>1481</v>
      </c>
    </row>
    <row r="73" spans="1:25" s="99" customFormat="1" hidden="1">
      <c r="A73" s="112" t="s">
        <v>1308</v>
      </c>
      <c r="B73" s="105">
        <f t="shared" si="18"/>
        <v>0</v>
      </c>
      <c r="C73" s="109"/>
      <c r="D73" s="109"/>
      <c r="E73" s="109"/>
      <c r="F73" s="109"/>
      <c r="G73" s="109"/>
      <c r="H73" s="109"/>
      <c r="I73" s="109"/>
      <c r="J73" s="109"/>
      <c r="K73" s="109"/>
      <c r="L73" s="109"/>
      <c r="M73" s="109"/>
      <c r="N73" s="109"/>
      <c r="O73" s="109"/>
      <c r="P73" s="109"/>
      <c r="Q73" s="109"/>
      <c r="R73" s="109"/>
      <c r="S73" s="109"/>
      <c r="T73" s="109"/>
      <c r="U73" s="109"/>
      <c r="V73" s="109"/>
      <c r="W73" s="109"/>
      <c r="X73" s="114"/>
      <c r="Y73" s="99" t="s">
        <v>1482</v>
      </c>
    </row>
    <row r="74" spans="1:25" s="99" customFormat="1" hidden="1">
      <c r="A74" s="112" t="s">
        <v>1309</v>
      </c>
      <c r="B74" s="105">
        <f t="shared" si="18"/>
        <v>0</v>
      </c>
      <c r="C74" s="108">
        <f t="shared" ref="C74:W74" si="20">SUM(C75:C81)</f>
        <v>0</v>
      </c>
      <c r="D74" s="108">
        <f t="shared" si="20"/>
        <v>0</v>
      </c>
      <c r="E74" s="108">
        <f t="shared" si="20"/>
        <v>0</v>
      </c>
      <c r="F74" s="108">
        <f t="shared" si="20"/>
        <v>0</v>
      </c>
      <c r="G74" s="108">
        <f t="shared" si="20"/>
        <v>0</v>
      </c>
      <c r="H74" s="108">
        <f t="shared" si="20"/>
        <v>0</v>
      </c>
      <c r="I74" s="108">
        <f t="shared" si="20"/>
        <v>0</v>
      </c>
      <c r="J74" s="108">
        <f t="shared" si="20"/>
        <v>0</v>
      </c>
      <c r="K74" s="108">
        <f t="shared" si="20"/>
        <v>0</v>
      </c>
      <c r="L74" s="108">
        <f t="shared" si="20"/>
        <v>0</v>
      </c>
      <c r="M74" s="108">
        <f t="shared" si="20"/>
        <v>0</v>
      </c>
      <c r="N74" s="108">
        <f t="shared" si="20"/>
        <v>0</v>
      </c>
      <c r="O74" s="108">
        <f t="shared" si="20"/>
        <v>0</v>
      </c>
      <c r="P74" s="108">
        <f t="shared" si="20"/>
        <v>0</v>
      </c>
      <c r="Q74" s="108">
        <f t="shared" si="20"/>
        <v>0</v>
      </c>
      <c r="R74" s="108">
        <f t="shared" si="20"/>
        <v>0</v>
      </c>
      <c r="S74" s="108">
        <f t="shared" si="20"/>
        <v>0</v>
      </c>
      <c r="T74" s="108">
        <f t="shared" si="20"/>
        <v>0</v>
      </c>
      <c r="U74" s="108">
        <f t="shared" si="20"/>
        <v>0</v>
      </c>
      <c r="V74" s="108">
        <f t="shared" si="20"/>
        <v>0</v>
      </c>
      <c r="W74" s="108">
        <f t="shared" si="20"/>
        <v>0</v>
      </c>
      <c r="X74" s="114"/>
      <c r="Y74" s="99" t="s">
        <v>1483</v>
      </c>
    </row>
    <row r="75" spans="1:25" s="99" customFormat="1" hidden="1">
      <c r="A75" s="112" t="s">
        <v>1310</v>
      </c>
      <c r="B75" s="105">
        <f t="shared" si="18"/>
        <v>0</v>
      </c>
      <c r="C75" s="109"/>
      <c r="D75" s="109"/>
      <c r="E75" s="109"/>
      <c r="F75" s="109"/>
      <c r="G75" s="109"/>
      <c r="H75" s="109"/>
      <c r="I75" s="109"/>
      <c r="J75" s="109"/>
      <c r="K75" s="109"/>
      <c r="L75" s="109"/>
      <c r="M75" s="109"/>
      <c r="N75" s="109"/>
      <c r="O75" s="109"/>
      <c r="P75" s="109"/>
      <c r="Q75" s="109"/>
      <c r="R75" s="109"/>
      <c r="S75" s="109"/>
      <c r="T75" s="109"/>
      <c r="U75" s="109"/>
      <c r="V75" s="109"/>
      <c r="W75" s="109"/>
      <c r="X75" s="114"/>
      <c r="Y75" s="99" t="s">
        <v>1484</v>
      </c>
    </row>
    <row r="76" spans="1:25" s="99" customFormat="1" hidden="1">
      <c r="A76" s="112" t="s">
        <v>1311</v>
      </c>
      <c r="B76" s="105">
        <f t="shared" si="18"/>
        <v>0</v>
      </c>
      <c r="C76" s="109"/>
      <c r="D76" s="109"/>
      <c r="E76" s="109"/>
      <c r="F76" s="109"/>
      <c r="G76" s="109"/>
      <c r="H76" s="109"/>
      <c r="I76" s="109"/>
      <c r="J76" s="109"/>
      <c r="K76" s="109"/>
      <c r="L76" s="109"/>
      <c r="M76" s="109"/>
      <c r="N76" s="109"/>
      <c r="O76" s="109"/>
      <c r="P76" s="109"/>
      <c r="Q76" s="109"/>
      <c r="R76" s="109"/>
      <c r="S76" s="109"/>
      <c r="T76" s="109"/>
      <c r="U76" s="109"/>
      <c r="V76" s="109"/>
      <c r="W76" s="109"/>
      <c r="X76" s="114"/>
      <c r="Y76" s="99" t="s">
        <v>1485</v>
      </c>
    </row>
    <row r="77" spans="1:25" s="99" customFormat="1" hidden="1">
      <c r="A77" s="112" t="s">
        <v>1312</v>
      </c>
      <c r="B77" s="105">
        <f t="shared" si="18"/>
        <v>0</v>
      </c>
      <c r="C77" s="109"/>
      <c r="D77" s="109"/>
      <c r="E77" s="109"/>
      <c r="F77" s="109"/>
      <c r="G77" s="109"/>
      <c r="H77" s="109"/>
      <c r="I77" s="109"/>
      <c r="J77" s="109"/>
      <c r="K77" s="109"/>
      <c r="L77" s="109"/>
      <c r="M77" s="109"/>
      <c r="N77" s="109"/>
      <c r="O77" s="109"/>
      <c r="P77" s="109"/>
      <c r="Q77" s="109"/>
      <c r="R77" s="109"/>
      <c r="S77" s="109"/>
      <c r="T77" s="109"/>
      <c r="U77" s="109"/>
      <c r="V77" s="109"/>
      <c r="W77" s="109"/>
      <c r="X77" s="114"/>
      <c r="Y77" s="99" t="s">
        <v>1486</v>
      </c>
    </row>
    <row r="78" spans="1:25" s="99" customFormat="1" hidden="1">
      <c r="A78" s="112" t="s">
        <v>1313</v>
      </c>
      <c r="B78" s="105">
        <f t="shared" si="18"/>
        <v>0</v>
      </c>
      <c r="C78" s="109"/>
      <c r="D78" s="109"/>
      <c r="E78" s="109"/>
      <c r="F78" s="109"/>
      <c r="G78" s="109"/>
      <c r="H78" s="109"/>
      <c r="I78" s="109"/>
      <c r="J78" s="109"/>
      <c r="K78" s="109"/>
      <c r="L78" s="109"/>
      <c r="M78" s="109"/>
      <c r="N78" s="109"/>
      <c r="O78" s="109"/>
      <c r="P78" s="109"/>
      <c r="Q78" s="109"/>
      <c r="R78" s="109"/>
      <c r="S78" s="109"/>
      <c r="T78" s="109"/>
      <c r="U78" s="109"/>
      <c r="V78" s="109"/>
      <c r="W78" s="109"/>
      <c r="X78" s="114"/>
      <c r="Y78" s="99" t="s">
        <v>1487</v>
      </c>
    </row>
    <row r="79" spans="1:25" s="99" customFormat="1" hidden="1">
      <c r="A79" s="112" t="s">
        <v>1314</v>
      </c>
      <c r="B79" s="105">
        <f t="shared" si="18"/>
        <v>0</v>
      </c>
      <c r="C79" s="109"/>
      <c r="D79" s="109"/>
      <c r="E79" s="109"/>
      <c r="F79" s="109"/>
      <c r="G79" s="109"/>
      <c r="H79" s="109"/>
      <c r="I79" s="109"/>
      <c r="J79" s="109"/>
      <c r="K79" s="109"/>
      <c r="L79" s="109"/>
      <c r="M79" s="109"/>
      <c r="N79" s="109"/>
      <c r="O79" s="109"/>
      <c r="P79" s="109"/>
      <c r="Q79" s="109"/>
      <c r="R79" s="109"/>
      <c r="S79" s="109"/>
      <c r="T79" s="109"/>
      <c r="U79" s="109"/>
      <c r="V79" s="109"/>
      <c r="W79" s="109"/>
      <c r="X79" s="114"/>
      <c r="Y79" s="99" t="s">
        <v>1488</v>
      </c>
    </row>
    <row r="80" spans="1:25" s="99" customFormat="1" hidden="1">
      <c r="A80" s="112" t="s">
        <v>1315</v>
      </c>
      <c r="B80" s="105">
        <f t="shared" si="18"/>
        <v>0</v>
      </c>
      <c r="C80" s="109"/>
      <c r="D80" s="109"/>
      <c r="E80" s="109"/>
      <c r="F80" s="109"/>
      <c r="G80" s="109"/>
      <c r="H80" s="109"/>
      <c r="I80" s="109"/>
      <c r="J80" s="109"/>
      <c r="K80" s="109"/>
      <c r="L80" s="109"/>
      <c r="M80" s="109"/>
      <c r="N80" s="109"/>
      <c r="O80" s="109"/>
      <c r="P80" s="109"/>
      <c r="Q80" s="109"/>
      <c r="R80" s="109"/>
      <c r="S80" s="109"/>
      <c r="T80" s="109"/>
      <c r="U80" s="109"/>
      <c r="V80" s="109"/>
      <c r="W80" s="109"/>
      <c r="X80" s="114"/>
      <c r="Y80" s="99" t="s">
        <v>1489</v>
      </c>
    </row>
    <row r="81" spans="1:25" s="99" customFormat="1" hidden="1">
      <c r="A81" s="112" t="s">
        <v>1316</v>
      </c>
      <c r="B81" s="105">
        <f t="shared" si="18"/>
        <v>0</v>
      </c>
      <c r="C81" s="109"/>
      <c r="D81" s="109"/>
      <c r="E81" s="109"/>
      <c r="F81" s="109"/>
      <c r="G81" s="109"/>
      <c r="H81" s="109"/>
      <c r="I81" s="109"/>
      <c r="J81" s="109"/>
      <c r="K81" s="109"/>
      <c r="L81" s="109"/>
      <c r="M81" s="109"/>
      <c r="N81" s="109"/>
      <c r="O81" s="109"/>
      <c r="P81" s="109"/>
      <c r="Q81" s="109"/>
      <c r="R81" s="109"/>
      <c r="S81" s="109"/>
      <c r="T81" s="109"/>
      <c r="U81" s="109"/>
      <c r="V81" s="109"/>
      <c r="W81" s="109"/>
      <c r="X81" s="114"/>
      <c r="Y81" s="99" t="s">
        <v>1490</v>
      </c>
    </row>
    <row r="82" spans="1:25" s="99" customFormat="1" hidden="1">
      <c r="A82" s="112" t="s">
        <v>1317</v>
      </c>
      <c r="B82" s="105">
        <f t="shared" si="18"/>
        <v>0</v>
      </c>
      <c r="C82" s="108">
        <f t="shared" ref="C82:W82" si="21">C83+C84</f>
        <v>0</v>
      </c>
      <c r="D82" s="108">
        <f t="shared" si="21"/>
        <v>0</v>
      </c>
      <c r="E82" s="108">
        <f t="shared" si="21"/>
        <v>0</v>
      </c>
      <c r="F82" s="108">
        <f t="shared" si="21"/>
        <v>0</v>
      </c>
      <c r="G82" s="108">
        <f t="shared" si="21"/>
        <v>0</v>
      </c>
      <c r="H82" s="108">
        <f t="shared" si="21"/>
        <v>0</v>
      </c>
      <c r="I82" s="108">
        <f t="shared" si="21"/>
        <v>0</v>
      </c>
      <c r="J82" s="108">
        <f t="shared" si="21"/>
        <v>0</v>
      </c>
      <c r="K82" s="108">
        <f t="shared" si="21"/>
        <v>0</v>
      </c>
      <c r="L82" s="108">
        <f t="shared" si="21"/>
        <v>0</v>
      </c>
      <c r="M82" s="108">
        <f t="shared" si="21"/>
        <v>0</v>
      </c>
      <c r="N82" s="108">
        <f t="shared" si="21"/>
        <v>0</v>
      </c>
      <c r="O82" s="108">
        <f t="shared" si="21"/>
        <v>0</v>
      </c>
      <c r="P82" s="108">
        <f t="shared" si="21"/>
        <v>0</v>
      </c>
      <c r="Q82" s="108">
        <f t="shared" si="21"/>
        <v>0</v>
      </c>
      <c r="R82" s="108">
        <f t="shared" si="21"/>
        <v>0</v>
      </c>
      <c r="S82" s="108">
        <f t="shared" si="21"/>
        <v>0</v>
      </c>
      <c r="T82" s="108">
        <f t="shared" si="21"/>
        <v>0</v>
      </c>
      <c r="U82" s="108">
        <f t="shared" si="21"/>
        <v>0</v>
      </c>
      <c r="V82" s="108">
        <f t="shared" si="21"/>
        <v>0</v>
      </c>
      <c r="W82" s="108">
        <f t="shared" si="21"/>
        <v>0</v>
      </c>
      <c r="X82" s="114" t="b">
        <f>B82=Z93</f>
        <v>1</v>
      </c>
      <c r="Y82" s="99" t="s">
        <v>1491</v>
      </c>
    </row>
    <row r="83" spans="1:25" s="99" customFormat="1" hidden="1">
      <c r="A83" s="112" t="s">
        <v>1318</v>
      </c>
      <c r="B83" s="105">
        <f t="shared" si="18"/>
        <v>0</v>
      </c>
      <c r="C83" s="109"/>
      <c r="D83" s="109"/>
      <c r="E83" s="109"/>
      <c r="F83" s="109"/>
      <c r="G83" s="109"/>
      <c r="H83" s="109"/>
      <c r="I83" s="109"/>
      <c r="J83" s="109"/>
      <c r="K83" s="109"/>
      <c r="L83" s="109"/>
      <c r="M83" s="109"/>
      <c r="N83" s="109"/>
      <c r="O83" s="109"/>
      <c r="P83" s="109"/>
      <c r="Q83" s="109"/>
      <c r="R83" s="109"/>
      <c r="S83" s="109"/>
      <c r="T83" s="109"/>
      <c r="U83" s="109"/>
      <c r="V83" s="109"/>
      <c r="W83" s="109"/>
      <c r="X83" s="114"/>
      <c r="Y83" s="99" t="s">
        <v>1492</v>
      </c>
    </row>
    <row r="84" spans="1:25" s="99" customFormat="1" hidden="1">
      <c r="A84" s="112" t="s">
        <v>1319</v>
      </c>
      <c r="B84" s="105">
        <f t="shared" si="18"/>
        <v>0</v>
      </c>
      <c r="C84" s="108">
        <f t="shared" ref="C84:W84" si="22">SUM(C85:C93)</f>
        <v>0</v>
      </c>
      <c r="D84" s="108">
        <f t="shared" si="22"/>
        <v>0</v>
      </c>
      <c r="E84" s="108">
        <f t="shared" si="22"/>
        <v>0</v>
      </c>
      <c r="F84" s="108">
        <f t="shared" si="22"/>
        <v>0</v>
      </c>
      <c r="G84" s="108">
        <f t="shared" si="22"/>
        <v>0</v>
      </c>
      <c r="H84" s="108">
        <f t="shared" si="22"/>
        <v>0</v>
      </c>
      <c r="I84" s="108">
        <f t="shared" si="22"/>
        <v>0</v>
      </c>
      <c r="J84" s="108">
        <f t="shared" si="22"/>
        <v>0</v>
      </c>
      <c r="K84" s="108">
        <f t="shared" si="22"/>
        <v>0</v>
      </c>
      <c r="L84" s="108">
        <f t="shared" si="22"/>
        <v>0</v>
      </c>
      <c r="M84" s="108">
        <f t="shared" si="22"/>
        <v>0</v>
      </c>
      <c r="N84" s="108">
        <f t="shared" si="22"/>
        <v>0</v>
      </c>
      <c r="O84" s="108">
        <f t="shared" si="22"/>
        <v>0</v>
      </c>
      <c r="P84" s="108">
        <f t="shared" si="22"/>
        <v>0</v>
      </c>
      <c r="Q84" s="108">
        <f t="shared" si="22"/>
        <v>0</v>
      </c>
      <c r="R84" s="108">
        <f t="shared" si="22"/>
        <v>0</v>
      </c>
      <c r="S84" s="108">
        <f t="shared" si="22"/>
        <v>0</v>
      </c>
      <c r="T84" s="108">
        <f t="shared" si="22"/>
        <v>0</v>
      </c>
      <c r="U84" s="108">
        <f t="shared" si="22"/>
        <v>0</v>
      </c>
      <c r="V84" s="108">
        <f t="shared" si="22"/>
        <v>0</v>
      </c>
      <c r="W84" s="108">
        <f t="shared" si="22"/>
        <v>0</v>
      </c>
      <c r="X84" s="114"/>
      <c r="Y84" s="99" t="s">
        <v>1493</v>
      </c>
    </row>
    <row r="85" spans="1:25" s="99" customFormat="1" hidden="1">
      <c r="A85" s="112" t="s">
        <v>1320</v>
      </c>
      <c r="B85" s="105">
        <f t="shared" si="18"/>
        <v>0</v>
      </c>
      <c r="C85" s="109"/>
      <c r="D85" s="109"/>
      <c r="E85" s="109"/>
      <c r="F85" s="109"/>
      <c r="G85" s="109"/>
      <c r="H85" s="109"/>
      <c r="I85" s="109"/>
      <c r="J85" s="109"/>
      <c r="K85" s="109"/>
      <c r="L85" s="109"/>
      <c r="M85" s="109"/>
      <c r="N85" s="109"/>
      <c r="O85" s="109"/>
      <c r="P85" s="109"/>
      <c r="Q85" s="109"/>
      <c r="R85" s="109"/>
      <c r="S85" s="109"/>
      <c r="T85" s="109"/>
      <c r="U85" s="109"/>
      <c r="V85" s="109"/>
      <c r="W85" s="109"/>
      <c r="X85" s="114"/>
      <c r="Y85" s="99" t="s">
        <v>1494</v>
      </c>
    </row>
    <row r="86" spans="1:25" s="99" customFormat="1" hidden="1">
      <c r="A86" s="112" t="s">
        <v>1321</v>
      </c>
      <c r="B86" s="105">
        <f t="shared" si="18"/>
        <v>0</v>
      </c>
      <c r="C86" s="109"/>
      <c r="D86" s="109"/>
      <c r="E86" s="109"/>
      <c r="F86" s="109"/>
      <c r="G86" s="109"/>
      <c r="H86" s="109"/>
      <c r="I86" s="109"/>
      <c r="J86" s="109"/>
      <c r="K86" s="109"/>
      <c r="L86" s="109"/>
      <c r="M86" s="109"/>
      <c r="N86" s="109"/>
      <c r="O86" s="109"/>
      <c r="P86" s="109"/>
      <c r="Q86" s="109"/>
      <c r="R86" s="109"/>
      <c r="S86" s="109"/>
      <c r="T86" s="109"/>
      <c r="U86" s="109"/>
      <c r="V86" s="109"/>
      <c r="W86" s="109"/>
      <c r="X86" s="114"/>
      <c r="Y86" s="99" t="s">
        <v>1495</v>
      </c>
    </row>
    <row r="87" spans="1:25" s="99" customFormat="1" hidden="1">
      <c r="A87" s="112" t="s">
        <v>1322</v>
      </c>
      <c r="B87" s="105">
        <f t="shared" si="18"/>
        <v>0</v>
      </c>
      <c r="C87" s="109"/>
      <c r="D87" s="109"/>
      <c r="E87" s="109"/>
      <c r="F87" s="109"/>
      <c r="G87" s="109"/>
      <c r="H87" s="109"/>
      <c r="I87" s="109"/>
      <c r="J87" s="109"/>
      <c r="K87" s="109"/>
      <c r="L87" s="109"/>
      <c r="M87" s="109"/>
      <c r="N87" s="109"/>
      <c r="O87" s="109"/>
      <c r="P87" s="109"/>
      <c r="Q87" s="109"/>
      <c r="R87" s="109"/>
      <c r="S87" s="109"/>
      <c r="T87" s="109"/>
      <c r="U87" s="109"/>
      <c r="V87" s="109"/>
      <c r="W87" s="109"/>
      <c r="X87" s="114"/>
      <c r="Y87" s="99" t="s">
        <v>1496</v>
      </c>
    </row>
    <row r="88" spans="1:25" s="99" customFormat="1" hidden="1">
      <c r="A88" s="112" t="s">
        <v>1323</v>
      </c>
      <c r="B88" s="105">
        <f t="shared" si="18"/>
        <v>0</v>
      </c>
      <c r="C88" s="109"/>
      <c r="D88" s="109"/>
      <c r="E88" s="109"/>
      <c r="F88" s="109"/>
      <c r="G88" s="109"/>
      <c r="H88" s="109"/>
      <c r="I88" s="109"/>
      <c r="J88" s="109"/>
      <c r="K88" s="109"/>
      <c r="L88" s="109"/>
      <c r="M88" s="109"/>
      <c r="N88" s="109"/>
      <c r="O88" s="109"/>
      <c r="P88" s="109"/>
      <c r="Q88" s="109"/>
      <c r="R88" s="109"/>
      <c r="S88" s="109"/>
      <c r="T88" s="109"/>
      <c r="U88" s="109"/>
      <c r="V88" s="109"/>
      <c r="W88" s="109"/>
      <c r="X88" s="114"/>
      <c r="Y88" s="99" t="s">
        <v>1497</v>
      </c>
    </row>
    <row r="89" spans="1:25" s="99" customFormat="1" hidden="1">
      <c r="A89" s="112" t="s">
        <v>1324</v>
      </c>
      <c r="B89" s="105">
        <f t="shared" si="18"/>
        <v>0</v>
      </c>
      <c r="C89" s="109"/>
      <c r="D89" s="109"/>
      <c r="E89" s="109"/>
      <c r="F89" s="109"/>
      <c r="G89" s="109"/>
      <c r="H89" s="109"/>
      <c r="I89" s="109"/>
      <c r="J89" s="109"/>
      <c r="K89" s="109"/>
      <c r="L89" s="109"/>
      <c r="M89" s="109"/>
      <c r="N89" s="109"/>
      <c r="O89" s="109"/>
      <c r="P89" s="109"/>
      <c r="Q89" s="109"/>
      <c r="R89" s="109"/>
      <c r="S89" s="109"/>
      <c r="T89" s="109"/>
      <c r="U89" s="109"/>
      <c r="V89" s="109"/>
      <c r="W89" s="109"/>
      <c r="X89" s="114"/>
      <c r="Y89" s="99" t="s">
        <v>1498</v>
      </c>
    </row>
    <row r="90" spans="1:25" s="99" customFormat="1" hidden="1">
      <c r="A90" s="112" t="s">
        <v>1325</v>
      </c>
      <c r="B90" s="105">
        <f t="shared" si="18"/>
        <v>0</v>
      </c>
      <c r="C90" s="109"/>
      <c r="D90" s="109"/>
      <c r="E90" s="109"/>
      <c r="F90" s="109"/>
      <c r="G90" s="109"/>
      <c r="H90" s="109"/>
      <c r="I90" s="109"/>
      <c r="J90" s="109"/>
      <c r="K90" s="109"/>
      <c r="L90" s="109"/>
      <c r="M90" s="109"/>
      <c r="N90" s="109"/>
      <c r="O90" s="109"/>
      <c r="P90" s="109"/>
      <c r="Q90" s="109"/>
      <c r="R90" s="109"/>
      <c r="S90" s="109"/>
      <c r="T90" s="109"/>
      <c r="U90" s="109"/>
      <c r="V90" s="109"/>
      <c r="W90" s="109"/>
      <c r="X90" s="114"/>
      <c r="Y90" s="99" t="s">
        <v>1499</v>
      </c>
    </row>
    <row r="91" spans="1:25" s="99" customFormat="1" hidden="1">
      <c r="A91" s="112" t="s">
        <v>1326</v>
      </c>
      <c r="B91" s="105">
        <f t="shared" si="18"/>
        <v>0</v>
      </c>
      <c r="C91" s="109"/>
      <c r="D91" s="109"/>
      <c r="E91" s="109"/>
      <c r="F91" s="109"/>
      <c r="G91" s="109"/>
      <c r="H91" s="109"/>
      <c r="I91" s="109"/>
      <c r="J91" s="109"/>
      <c r="K91" s="109"/>
      <c r="L91" s="109"/>
      <c r="M91" s="109"/>
      <c r="N91" s="109"/>
      <c r="O91" s="109"/>
      <c r="P91" s="109"/>
      <c r="Q91" s="109"/>
      <c r="R91" s="109"/>
      <c r="S91" s="109"/>
      <c r="T91" s="109"/>
      <c r="U91" s="109"/>
      <c r="V91" s="109"/>
      <c r="W91" s="109"/>
      <c r="X91" s="114"/>
      <c r="Y91" s="99" t="s">
        <v>1500</v>
      </c>
    </row>
    <row r="92" spans="1:25" s="99" customFormat="1" hidden="1">
      <c r="A92" s="112" t="s">
        <v>1327</v>
      </c>
      <c r="B92" s="105">
        <f t="shared" si="18"/>
        <v>0</v>
      </c>
      <c r="C92" s="109"/>
      <c r="D92" s="109"/>
      <c r="E92" s="109"/>
      <c r="F92" s="109"/>
      <c r="G92" s="109"/>
      <c r="H92" s="109"/>
      <c r="I92" s="109"/>
      <c r="J92" s="109"/>
      <c r="K92" s="109"/>
      <c r="L92" s="109"/>
      <c r="M92" s="109"/>
      <c r="N92" s="109"/>
      <c r="O92" s="109"/>
      <c r="P92" s="109"/>
      <c r="Q92" s="109"/>
      <c r="R92" s="109"/>
      <c r="S92" s="109"/>
      <c r="T92" s="109"/>
      <c r="U92" s="109"/>
      <c r="V92" s="109"/>
      <c r="W92" s="109"/>
      <c r="X92" s="114"/>
      <c r="Y92" s="99" t="s">
        <v>1501</v>
      </c>
    </row>
    <row r="93" spans="1:25" s="99" customFormat="1" hidden="1">
      <c r="A93" s="112" t="s">
        <v>1328</v>
      </c>
      <c r="B93" s="105">
        <f t="shared" si="18"/>
        <v>0</v>
      </c>
      <c r="C93" s="109"/>
      <c r="D93" s="109"/>
      <c r="E93" s="109"/>
      <c r="F93" s="109"/>
      <c r="G93" s="109"/>
      <c r="H93" s="109"/>
      <c r="I93" s="109"/>
      <c r="J93" s="109"/>
      <c r="K93" s="109"/>
      <c r="L93" s="109"/>
      <c r="M93" s="109"/>
      <c r="N93" s="109"/>
      <c r="O93" s="109"/>
      <c r="P93" s="109"/>
      <c r="Q93" s="109"/>
      <c r="R93" s="109"/>
      <c r="S93" s="109"/>
      <c r="T93" s="109"/>
      <c r="U93" s="109"/>
      <c r="V93" s="109"/>
      <c r="W93" s="109"/>
      <c r="X93" s="114"/>
      <c r="Y93" s="99" t="s">
        <v>1502</v>
      </c>
    </row>
    <row r="94" spans="1:25" s="99" customFormat="1" hidden="1">
      <c r="A94" s="112" t="s">
        <v>1329</v>
      </c>
      <c r="B94" s="105">
        <f t="shared" si="18"/>
        <v>0</v>
      </c>
      <c r="C94" s="108">
        <f t="shared" ref="C94:W94" si="23">C95+C96</f>
        <v>0</v>
      </c>
      <c r="D94" s="108">
        <f t="shared" si="23"/>
        <v>0</v>
      </c>
      <c r="E94" s="108">
        <f t="shared" si="23"/>
        <v>0</v>
      </c>
      <c r="F94" s="108">
        <f t="shared" si="23"/>
        <v>0</v>
      </c>
      <c r="G94" s="108">
        <f t="shared" si="23"/>
        <v>0</v>
      </c>
      <c r="H94" s="108">
        <f t="shared" si="23"/>
        <v>0</v>
      </c>
      <c r="I94" s="108">
        <f t="shared" si="23"/>
        <v>0</v>
      </c>
      <c r="J94" s="108">
        <f t="shared" si="23"/>
        <v>0</v>
      </c>
      <c r="K94" s="108">
        <f t="shared" si="23"/>
        <v>0</v>
      </c>
      <c r="L94" s="108">
        <f t="shared" si="23"/>
        <v>0</v>
      </c>
      <c r="M94" s="108">
        <f t="shared" si="23"/>
        <v>0</v>
      </c>
      <c r="N94" s="108">
        <f t="shared" si="23"/>
        <v>0</v>
      </c>
      <c r="O94" s="108">
        <f t="shared" si="23"/>
        <v>0</v>
      </c>
      <c r="P94" s="108">
        <f t="shared" si="23"/>
        <v>0</v>
      </c>
      <c r="Q94" s="108">
        <f t="shared" si="23"/>
        <v>0</v>
      </c>
      <c r="R94" s="108">
        <f t="shared" si="23"/>
        <v>0</v>
      </c>
      <c r="S94" s="108">
        <f t="shared" si="23"/>
        <v>0</v>
      </c>
      <c r="T94" s="108">
        <f t="shared" si="23"/>
        <v>0</v>
      </c>
      <c r="U94" s="108">
        <f t="shared" si="23"/>
        <v>0</v>
      </c>
      <c r="V94" s="108">
        <f t="shared" si="23"/>
        <v>0</v>
      </c>
      <c r="W94" s="108">
        <f t="shared" si="23"/>
        <v>0</v>
      </c>
      <c r="X94" s="114" t="b">
        <f>B94=Z56</f>
        <v>1</v>
      </c>
      <c r="Y94" s="99" t="s">
        <v>1503</v>
      </c>
    </row>
    <row r="95" spans="1:25" s="99" customFormat="1" hidden="1">
      <c r="A95" s="112" t="s">
        <v>1330</v>
      </c>
      <c r="B95" s="105">
        <f t="shared" si="18"/>
        <v>0</v>
      </c>
      <c r="C95" s="109"/>
      <c r="D95" s="109"/>
      <c r="E95" s="109"/>
      <c r="F95" s="109"/>
      <c r="G95" s="109"/>
      <c r="H95" s="109"/>
      <c r="I95" s="109"/>
      <c r="J95" s="109"/>
      <c r="K95" s="109"/>
      <c r="L95" s="109"/>
      <c r="M95" s="109"/>
      <c r="N95" s="109"/>
      <c r="O95" s="109"/>
      <c r="P95" s="109"/>
      <c r="Q95" s="109"/>
      <c r="R95" s="109"/>
      <c r="S95" s="109"/>
      <c r="T95" s="109"/>
      <c r="U95" s="109"/>
      <c r="V95" s="109"/>
      <c r="W95" s="109"/>
      <c r="X95" s="114"/>
      <c r="Y95" s="99" t="s">
        <v>1504</v>
      </c>
    </row>
    <row r="96" spans="1:25" s="99" customFormat="1" hidden="1">
      <c r="A96" s="112" t="s">
        <v>1331</v>
      </c>
      <c r="B96" s="105">
        <f t="shared" si="18"/>
        <v>0</v>
      </c>
      <c r="C96" s="108">
        <f t="shared" ref="C96:W96" si="24">SUM(C97:C103)</f>
        <v>0</v>
      </c>
      <c r="D96" s="108">
        <f t="shared" si="24"/>
        <v>0</v>
      </c>
      <c r="E96" s="108">
        <f t="shared" si="24"/>
        <v>0</v>
      </c>
      <c r="F96" s="108">
        <f t="shared" si="24"/>
        <v>0</v>
      </c>
      <c r="G96" s="108">
        <f t="shared" si="24"/>
        <v>0</v>
      </c>
      <c r="H96" s="108">
        <f t="shared" si="24"/>
        <v>0</v>
      </c>
      <c r="I96" s="108">
        <f t="shared" si="24"/>
        <v>0</v>
      </c>
      <c r="J96" s="108">
        <f t="shared" si="24"/>
        <v>0</v>
      </c>
      <c r="K96" s="108">
        <f t="shared" si="24"/>
        <v>0</v>
      </c>
      <c r="L96" s="108">
        <f t="shared" si="24"/>
        <v>0</v>
      </c>
      <c r="M96" s="108">
        <f t="shared" si="24"/>
        <v>0</v>
      </c>
      <c r="N96" s="108">
        <f t="shared" si="24"/>
        <v>0</v>
      </c>
      <c r="O96" s="108">
        <f t="shared" si="24"/>
        <v>0</v>
      </c>
      <c r="P96" s="108">
        <f t="shared" si="24"/>
        <v>0</v>
      </c>
      <c r="Q96" s="108">
        <f t="shared" si="24"/>
        <v>0</v>
      </c>
      <c r="R96" s="108">
        <f t="shared" si="24"/>
        <v>0</v>
      </c>
      <c r="S96" s="108">
        <f t="shared" si="24"/>
        <v>0</v>
      </c>
      <c r="T96" s="108">
        <f t="shared" si="24"/>
        <v>0</v>
      </c>
      <c r="U96" s="108">
        <f t="shared" si="24"/>
        <v>0</v>
      </c>
      <c r="V96" s="108">
        <f t="shared" si="24"/>
        <v>0</v>
      </c>
      <c r="W96" s="108">
        <f t="shared" si="24"/>
        <v>0</v>
      </c>
      <c r="X96" s="114"/>
      <c r="Y96" s="99" t="s">
        <v>1505</v>
      </c>
    </row>
    <row r="97" spans="1:25" s="99" customFormat="1" hidden="1">
      <c r="A97" s="112" t="s">
        <v>1332</v>
      </c>
      <c r="B97" s="105">
        <f t="shared" si="18"/>
        <v>0</v>
      </c>
      <c r="C97" s="109"/>
      <c r="D97" s="109"/>
      <c r="E97" s="109"/>
      <c r="F97" s="109"/>
      <c r="G97" s="109"/>
      <c r="H97" s="109"/>
      <c r="I97" s="109"/>
      <c r="J97" s="109"/>
      <c r="K97" s="109"/>
      <c r="L97" s="109"/>
      <c r="M97" s="109"/>
      <c r="N97" s="109"/>
      <c r="O97" s="109"/>
      <c r="P97" s="109"/>
      <c r="Q97" s="109"/>
      <c r="R97" s="109"/>
      <c r="S97" s="109"/>
      <c r="T97" s="109"/>
      <c r="U97" s="109"/>
      <c r="V97" s="109"/>
      <c r="W97" s="109"/>
      <c r="X97" s="114"/>
      <c r="Y97" s="99" t="s">
        <v>1506</v>
      </c>
    </row>
    <row r="98" spans="1:25" s="99" customFormat="1" hidden="1">
      <c r="A98" s="112" t="s">
        <v>1333</v>
      </c>
      <c r="B98" s="105">
        <f t="shared" si="18"/>
        <v>0</v>
      </c>
      <c r="C98" s="109"/>
      <c r="D98" s="109"/>
      <c r="E98" s="109"/>
      <c r="F98" s="109"/>
      <c r="G98" s="109"/>
      <c r="H98" s="109"/>
      <c r="I98" s="109"/>
      <c r="J98" s="109"/>
      <c r="K98" s="109"/>
      <c r="L98" s="109"/>
      <c r="M98" s="109"/>
      <c r="N98" s="109"/>
      <c r="O98" s="109"/>
      <c r="P98" s="109"/>
      <c r="Q98" s="109"/>
      <c r="R98" s="109"/>
      <c r="S98" s="109"/>
      <c r="T98" s="109"/>
      <c r="U98" s="109"/>
      <c r="V98" s="109"/>
      <c r="W98" s="109"/>
      <c r="X98" s="114"/>
      <c r="Y98" s="99" t="s">
        <v>1507</v>
      </c>
    </row>
    <row r="99" spans="1:25" s="99" customFormat="1" hidden="1">
      <c r="A99" s="112" t="s">
        <v>1334</v>
      </c>
      <c r="B99" s="105">
        <f t="shared" si="18"/>
        <v>0</v>
      </c>
      <c r="C99" s="109"/>
      <c r="D99" s="109"/>
      <c r="E99" s="109"/>
      <c r="F99" s="109"/>
      <c r="G99" s="109"/>
      <c r="H99" s="109"/>
      <c r="I99" s="109"/>
      <c r="J99" s="109"/>
      <c r="K99" s="109"/>
      <c r="L99" s="109"/>
      <c r="M99" s="109"/>
      <c r="N99" s="109"/>
      <c r="O99" s="109"/>
      <c r="P99" s="109"/>
      <c r="Q99" s="109"/>
      <c r="R99" s="109"/>
      <c r="S99" s="109"/>
      <c r="T99" s="109"/>
      <c r="U99" s="109"/>
      <c r="V99" s="109"/>
      <c r="W99" s="109"/>
      <c r="X99" s="114"/>
      <c r="Y99" s="99" t="s">
        <v>1508</v>
      </c>
    </row>
    <row r="100" spans="1:25" s="99" customFormat="1" hidden="1">
      <c r="A100" s="112" t="s">
        <v>1335</v>
      </c>
      <c r="B100" s="105">
        <f t="shared" si="18"/>
        <v>0</v>
      </c>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14"/>
      <c r="Y100" s="99" t="s">
        <v>1509</v>
      </c>
    </row>
    <row r="101" spans="1:25" s="99" customFormat="1" hidden="1">
      <c r="A101" s="112" t="s">
        <v>1336</v>
      </c>
      <c r="B101" s="105">
        <f t="shared" si="18"/>
        <v>0</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14"/>
      <c r="Y101" s="99" t="s">
        <v>1510</v>
      </c>
    </row>
    <row r="102" spans="1:25" s="99" customFormat="1" hidden="1">
      <c r="A102" s="112" t="s">
        <v>1337</v>
      </c>
      <c r="B102" s="105">
        <f t="shared" si="18"/>
        <v>0</v>
      </c>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14"/>
      <c r="Y102" s="99" t="s">
        <v>1511</v>
      </c>
    </row>
    <row r="103" spans="1:25" s="99" customFormat="1" hidden="1">
      <c r="A103" s="112" t="s">
        <v>1338</v>
      </c>
      <c r="B103" s="105">
        <f t="shared" si="18"/>
        <v>0</v>
      </c>
      <c r="C103" s="109"/>
      <c r="D103" s="109"/>
      <c r="E103" s="109"/>
      <c r="F103" s="109"/>
      <c r="G103" s="109"/>
      <c r="H103" s="109"/>
      <c r="I103" s="109"/>
      <c r="J103" s="109"/>
      <c r="K103" s="109"/>
      <c r="L103" s="109"/>
      <c r="M103" s="109"/>
      <c r="N103" s="109"/>
      <c r="O103" s="109"/>
      <c r="P103" s="109"/>
      <c r="Q103" s="109"/>
      <c r="R103" s="109"/>
      <c r="S103" s="109"/>
      <c r="T103" s="109"/>
      <c r="U103" s="109"/>
      <c r="V103" s="109"/>
      <c r="W103" s="109"/>
      <c r="X103" s="114"/>
      <c r="Y103" s="99" t="s">
        <v>1512</v>
      </c>
    </row>
    <row r="104" spans="1:25" s="99" customFormat="1" hidden="1">
      <c r="A104" s="112" t="s">
        <v>1339</v>
      </c>
      <c r="B104" s="105">
        <f t="shared" si="18"/>
        <v>0</v>
      </c>
      <c r="C104" s="108">
        <f t="shared" ref="C104:W104" si="25">C105+C106</f>
        <v>0</v>
      </c>
      <c r="D104" s="108">
        <f t="shared" si="25"/>
        <v>0</v>
      </c>
      <c r="E104" s="108">
        <f t="shared" si="25"/>
        <v>0</v>
      </c>
      <c r="F104" s="108">
        <f t="shared" si="25"/>
        <v>0</v>
      </c>
      <c r="G104" s="108">
        <f t="shared" si="25"/>
        <v>0</v>
      </c>
      <c r="H104" s="108">
        <f t="shared" si="25"/>
        <v>0</v>
      </c>
      <c r="I104" s="108">
        <f t="shared" si="25"/>
        <v>0</v>
      </c>
      <c r="J104" s="108">
        <f t="shared" si="25"/>
        <v>0</v>
      </c>
      <c r="K104" s="108">
        <f t="shared" si="25"/>
        <v>0</v>
      </c>
      <c r="L104" s="108">
        <f t="shared" si="25"/>
        <v>0</v>
      </c>
      <c r="M104" s="108">
        <f t="shared" si="25"/>
        <v>0</v>
      </c>
      <c r="N104" s="108">
        <f t="shared" si="25"/>
        <v>0</v>
      </c>
      <c r="O104" s="108">
        <f t="shared" si="25"/>
        <v>0</v>
      </c>
      <c r="P104" s="108">
        <f t="shared" si="25"/>
        <v>0</v>
      </c>
      <c r="Q104" s="108">
        <f t="shared" si="25"/>
        <v>0</v>
      </c>
      <c r="R104" s="108">
        <f t="shared" si="25"/>
        <v>0</v>
      </c>
      <c r="S104" s="108">
        <f t="shared" si="25"/>
        <v>0</v>
      </c>
      <c r="T104" s="108">
        <f t="shared" si="25"/>
        <v>0</v>
      </c>
      <c r="U104" s="108">
        <f t="shared" si="25"/>
        <v>0</v>
      </c>
      <c r="V104" s="108">
        <f t="shared" si="25"/>
        <v>0</v>
      </c>
      <c r="W104" s="108">
        <f t="shared" si="25"/>
        <v>0</v>
      </c>
      <c r="X104" s="114" t="b">
        <f>B104=Z74</f>
        <v>1</v>
      </c>
      <c r="Y104" s="99" t="s">
        <v>1513</v>
      </c>
    </row>
    <row r="105" spans="1:25" s="99" customFormat="1" hidden="1">
      <c r="A105" s="112" t="s">
        <v>1340</v>
      </c>
      <c r="B105" s="105">
        <f t="shared" si="18"/>
        <v>0</v>
      </c>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14"/>
      <c r="Y105" s="99" t="s">
        <v>1514</v>
      </c>
    </row>
    <row r="106" spans="1:25" s="99" customFormat="1" hidden="1">
      <c r="A106" s="112" t="s">
        <v>1341</v>
      </c>
      <c r="B106" s="105">
        <f t="shared" si="18"/>
        <v>0</v>
      </c>
      <c r="C106" s="108">
        <f t="shared" ref="C106:W106" si="26">SUM(C107:C114)</f>
        <v>0</v>
      </c>
      <c r="D106" s="108">
        <f t="shared" si="26"/>
        <v>0</v>
      </c>
      <c r="E106" s="108">
        <f t="shared" si="26"/>
        <v>0</v>
      </c>
      <c r="F106" s="108">
        <f t="shared" si="26"/>
        <v>0</v>
      </c>
      <c r="G106" s="108">
        <f t="shared" si="26"/>
        <v>0</v>
      </c>
      <c r="H106" s="108">
        <f t="shared" si="26"/>
        <v>0</v>
      </c>
      <c r="I106" s="108">
        <f t="shared" si="26"/>
        <v>0</v>
      </c>
      <c r="J106" s="108">
        <f t="shared" si="26"/>
        <v>0</v>
      </c>
      <c r="K106" s="108">
        <f t="shared" si="26"/>
        <v>0</v>
      </c>
      <c r="L106" s="108">
        <f t="shared" si="26"/>
        <v>0</v>
      </c>
      <c r="M106" s="108">
        <f t="shared" si="26"/>
        <v>0</v>
      </c>
      <c r="N106" s="108">
        <f t="shared" si="26"/>
        <v>0</v>
      </c>
      <c r="O106" s="108">
        <f t="shared" si="26"/>
        <v>0</v>
      </c>
      <c r="P106" s="108">
        <f t="shared" si="26"/>
        <v>0</v>
      </c>
      <c r="Q106" s="108">
        <f t="shared" si="26"/>
        <v>0</v>
      </c>
      <c r="R106" s="108">
        <f t="shared" si="26"/>
        <v>0</v>
      </c>
      <c r="S106" s="108">
        <f t="shared" si="26"/>
        <v>0</v>
      </c>
      <c r="T106" s="108">
        <f t="shared" si="26"/>
        <v>0</v>
      </c>
      <c r="U106" s="108">
        <f t="shared" si="26"/>
        <v>0</v>
      </c>
      <c r="V106" s="108">
        <f t="shared" si="26"/>
        <v>0</v>
      </c>
      <c r="W106" s="108">
        <f t="shared" si="26"/>
        <v>0</v>
      </c>
      <c r="X106" s="114"/>
      <c r="Y106" s="99" t="s">
        <v>1515</v>
      </c>
    </row>
    <row r="107" spans="1:25" s="99" customFormat="1" hidden="1">
      <c r="A107" s="112" t="s">
        <v>1342</v>
      </c>
      <c r="B107" s="105">
        <f t="shared" si="18"/>
        <v>0</v>
      </c>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14"/>
      <c r="Y107" s="99" t="s">
        <v>1516</v>
      </c>
    </row>
    <row r="108" spans="1:25" s="99" customFormat="1" hidden="1">
      <c r="A108" s="112" t="s">
        <v>1343</v>
      </c>
      <c r="B108" s="105">
        <f t="shared" si="18"/>
        <v>0</v>
      </c>
      <c r="C108" s="109"/>
      <c r="D108" s="109"/>
      <c r="E108" s="109"/>
      <c r="F108" s="109"/>
      <c r="G108" s="109"/>
      <c r="H108" s="109"/>
      <c r="I108" s="109"/>
      <c r="J108" s="109"/>
      <c r="K108" s="109"/>
      <c r="L108" s="109"/>
      <c r="M108" s="109"/>
      <c r="N108" s="109"/>
      <c r="O108" s="109"/>
      <c r="P108" s="109"/>
      <c r="Q108" s="109"/>
      <c r="R108" s="109"/>
      <c r="S108" s="109"/>
      <c r="T108" s="109"/>
      <c r="U108" s="109"/>
      <c r="V108" s="109"/>
      <c r="W108" s="109"/>
      <c r="X108" s="114"/>
      <c r="Y108" s="99" t="s">
        <v>1517</v>
      </c>
    </row>
    <row r="109" spans="1:25" s="99" customFormat="1" hidden="1">
      <c r="A109" s="112" t="s">
        <v>1344</v>
      </c>
      <c r="B109" s="105">
        <f t="shared" si="18"/>
        <v>0</v>
      </c>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14"/>
      <c r="Y109" s="99" t="s">
        <v>1518</v>
      </c>
    </row>
    <row r="110" spans="1:25" s="99" customFormat="1" hidden="1">
      <c r="A110" s="112" t="s">
        <v>1345</v>
      </c>
      <c r="B110" s="105">
        <f t="shared" si="18"/>
        <v>0</v>
      </c>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14"/>
      <c r="Y110" s="99" t="s">
        <v>1519</v>
      </c>
    </row>
    <row r="111" spans="1:25" s="99" customFormat="1" hidden="1">
      <c r="A111" s="112" t="s">
        <v>1346</v>
      </c>
      <c r="B111" s="105">
        <f t="shared" si="18"/>
        <v>0</v>
      </c>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14"/>
      <c r="Y111" s="99" t="s">
        <v>1520</v>
      </c>
    </row>
    <row r="112" spans="1:25" s="99" customFormat="1" hidden="1">
      <c r="A112" s="112" t="s">
        <v>1347</v>
      </c>
      <c r="B112" s="105">
        <f t="shared" si="18"/>
        <v>0</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14"/>
      <c r="Y112" s="99" t="s">
        <v>1521</v>
      </c>
    </row>
    <row r="113" spans="1:25" s="99" customFormat="1" hidden="1">
      <c r="A113" s="112" t="s">
        <v>1348</v>
      </c>
      <c r="B113" s="105">
        <f t="shared" si="18"/>
        <v>0</v>
      </c>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14"/>
      <c r="Y113" s="99" t="s">
        <v>1522</v>
      </c>
    </row>
    <row r="114" spans="1:25" s="99" customFormat="1" hidden="1">
      <c r="A114" s="112" t="s">
        <v>1349</v>
      </c>
      <c r="B114" s="105">
        <f t="shared" si="18"/>
        <v>0</v>
      </c>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14"/>
      <c r="Y114" s="99" t="s">
        <v>1523</v>
      </c>
    </row>
    <row r="115" spans="1:25" s="99" customFormat="1" hidden="1">
      <c r="A115" s="112" t="s">
        <v>1350</v>
      </c>
      <c r="B115" s="105">
        <f t="shared" si="18"/>
        <v>0</v>
      </c>
      <c r="C115" s="108">
        <f t="shared" ref="C115:W115" si="27">C116+C117</f>
        <v>0</v>
      </c>
      <c r="D115" s="108">
        <f t="shared" si="27"/>
        <v>0</v>
      </c>
      <c r="E115" s="108">
        <f t="shared" si="27"/>
        <v>0</v>
      </c>
      <c r="F115" s="108">
        <f t="shared" si="27"/>
        <v>0</v>
      </c>
      <c r="G115" s="108">
        <f t="shared" si="27"/>
        <v>0</v>
      </c>
      <c r="H115" s="108">
        <f t="shared" si="27"/>
        <v>0</v>
      </c>
      <c r="I115" s="108">
        <f t="shared" si="27"/>
        <v>0</v>
      </c>
      <c r="J115" s="108">
        <f t="shared" si="27"/>
        <v>0</v>
      </c>
      <c r="K115" s="108">
        <f t="shared" si="27"/>
        <v>0</v>
      </c>
      <c r="L115" s="108">
        <f t="shared" si="27"/>
        <v>0</v>
      </c>
      <c r="M115" s="108">
        <f t="shared" si="27"/>
        <v>0</v>
      </c>
      <c r="N115" s="108">
        <f t="shared" si="27"/>
        <v>0</v>
      </c>
      <c r="O115" s="108">
        <f t="shared" si="27"/>
        <v>0</v>
      </c>
      <c r="P115" s="108">
        <f t="shared" si="27"/>
        <v>0</v>
      </c>
      <c r="Q115" s="108">
        <f t="shared" si="27"/>
        <v>0</v>
      </c>
      <c r="R115" s="108">
        <f t="shared" si="27"/>
        <v>0</v>
      </c>
      <c r="S115" s="108">
        <f t="shared" si="27"/>
        <v>0</v>
      </c>
      <c r="T115" s="108">
        <f t="shared" si="27"/>
        <v>0</v>
      </c>
      <c r="U115" s="108">
        <f t="shared" si="27"/>
        <v>0</v>
      </c>
      <c r="V115" s="108">
        <f t="shared" si="27"/>
        <v>0</v>
      </c>
      <c r="W115" s="108">
        <f t="shared" si="27"/>
        <v>0</v>
      </c>
      <c r="X115" s="114" t="b">
        <f>B115=Z104</f>
        <v>1</v>
      </c>
      <c r="Y115" s="99" t="s">
        <v>1524</v>
      </c>
    </row>
    <row r="116" spans="1:25" s="99" customFormat="1" hidden="1">
      <c r="A116" s="112" t="s">
        <v>1351</v>
      </c>
      <c r="B116" s="105">
        <f t="shared" si="18"/>
        <v>0</v>
      </c>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14"/>
      <c r="Y116" s="99" t="s">
        <v>1525</v>
      </c>
    </row>
    <row r="117" spans="1:25" s="99" customFormat="1" hidden="1">
      <c r="A117" s="112" t="s">
        <v>1352</v>
      </c>
      <c r="B117" s="105">
        <f t="shared" si="18"/>
        <v>0</v>
      </c>
      <c r="C117" s="108">
        <f t="shared" ref="C117:W117" si="28">SUM(C118:C125)</f>
        <v>0</v>
      </c>
      <c r="D117" s="108">
        <f t="shared" si="28"/>
        <v>0</v>
      </c>
      <c r="E117" s="108">
        <f t="shared" si="28"/>
        <v>0</v>
      </c>
      <c r="F117" s="108">
        <f t="shared" si="28"/>
        <v>0</v>
      </c>
      <c r="G117" s="108">
        <f t="shared" si="28"/>
        <v>0</v>
      </c>
      <c r="H117" s="108">
        <f t="shared" si="28"/>
        <v>0</v>
      </c>
      <c r="I117" s="108">
        <f t="shared" si="28"/>
        <v>0</v>
      </c>
      <c r="J117" s="108">
        <f t="shared" si="28"/>
        <v>0</v>
      </c>
      <c r="K117" s="108">
        <f t="shared" si="28"/>
        <v>0</v>
      </c>
      <c r="L117" s="108">
        <f t="shared" si="28"/>
        <v>0</v>
      </c>
      <c r="M117" s="108">
        <f t="shared" si="28"/>
        <v>0</v>
      </c>
      <c r="N117" s="108">
        <f t="shared" si="28"/>
        <v>0</v>
      </c>
      <c r="O117" s="108">
        <f t="shared" si="28"/>
        <v>0</v>
      </c>
      <c r="P117" s="108">
        <f t="shared" si="28"/>
        <v>0</v>
      </c>
      <c r="Q117" s="108">
        <f t="shared" si="28"/>
        <v>0</v>
      </c>
      <c r="R117" s="108">
        <f t="shared" si="28"/>
        <v>0</v>
      </c>
      <c r="S117" s="108">
        <f t="shared" si="28"/>
        <v>0</v>
      </c>
      <c r="T117" s="108">
        <f t="shared" si="28"/>
        <v>0</v>
      </c>
      <c r="U117" s="108">
        <f t="shared" si="28"/>
        <v>0</v>
      </c>
      <c r="V117" s="108">
        <f t="shared" si="28"/>
        <v>0</v>
      </c>
      <c r="W117" s="108">
        <f t="shared" si="28"/>
        <v>0</v>
      </c>
      <c r="X117" s="114"/>
      <c r="Y117" s="99" t="s">
        <v>1526</v>
      </c>
    </row>
    <row r="118" spans="1:25" s="99" customFormat="1" hidden="1">
      <c r="A118" s="112" t="s">
        <v>1353</v>
      </c>
      <c r="B118" s="105">
        <f t="shared" si="18"/>
        <v>0</v>
      </c>
      <c r="C118" s="109"/>
      <c r="D118" s="109"/>
      <c r="E118" s="109"/>
      <c r="F118" s="109"/>
      <c r="G118" s="109"/>
      <c r="H118" s="109"/>
      <c r="I118" s="109"/>
      <c r="J118" s="109"/>
      <c r="K118" s="109"/>
      <c r="L118" s="109"/>
      <c r="M118" s="109"/>
      <c r="N118" s="109"/>
      <c r="O118" s="109"/>
      <c r="P118" s="109"/>
      <c r="Q118" s="109"/>
      <c r="R118" s="109"/>
      <c r="S118" s="109"/>
      <c r="T118" s="109"/>
      <c r="U118" s="109"/>
      <c r="V118" s="109"/>
      <c r="W118" s="109"/>
      <c r="X118" s="114"/>
      <c r="Y118" s="99" t="s">
        <v>1527</v>
      </c>
    </row>
    <row r="119" spans="1:25" s="99" customFormat="1" hidden="1">
      <c r="A119" s="112" t="s">
        <v>1354</v>
      </c>
      <c r="B119" s="105">
        <f t="shared" si="18"/>
        <v>0</v>
      </c>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14"/>
      <c r="Y119" s="99" t="s">
        <v>1528</v>
      </c>
    </row>
    <row r="120" spans="1:25" s="99" customFormat="1" hidden="1">
      <c r="A120" s="112" t="s">
        <v>1355</v>
      </c>
      <c r="B120" s="105">
        <f t="shared" si="18"/>
        <v>0</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14"/>
      <c r="Y120" s="99" t="s">
        <v>1529</v>
      </c>
    </row>
    <row r="121" spans="1:25" s="99" customFormat="1" hidden="1">
      <c r="A121" s="112" t="s">
        <v>1356</v>
      </c>
      <c r="B121" s="105">
        <f t="shared" si="18"/>
        <v>0</v>
      </c>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14"/>
      <c r="Y121" s="99" t="s">
        <v>1530</v>
      </c>
    </row>
    <row r="122" spans="1:25" s="99" customFormat="1" hidden="1">
      <c r="A122" s="112" t="s">
        <v>1357</v>
      </c>
      <c r="B122" s="105">
        <f t="shared" si="18"/>
        <v>0</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14"/>
      <c r="Y122" s="99" t="s">
        <v>1531</v>
      </c>
    </row>
    <row r="123" spans="1:25" s="99" customFormat="1" hidden="1">
      <c r="A123" s="112" t="s">
        <v>1358</v>
      </c>
      <c r="B123" s="105">
        <f t="shared" si="18"/>
        <v>0</v>
      </c>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14"/>
      <c r="Y123" s="99" t="s">
        <v>1532</v>
      </c>
    </row>
    <row r="124" spans="1:25" s="99" customFormat="1" hidden="1">
      <c r="A124" s="112" t="s">
        <v>1359</v>
      </c>
      <c r="B124" s="105">
        <f t="shared" si="18"/>
        <v>0</v>
      </c>
      <c r="C124" s="109"/>
      <c r="D124" s="109"/>
      <c r="E124" s="109"/>
      <c r="F124" s="109"/>
      <c r="G124" s="109"/>
      <c r="H124" s="109"/>
      <c r="I124" s="109"/>
      <c r="J124" s="109"/>
      <c r="K124" s="109"/>
      <c r="L124" s="109"/>
      <c r="M124" s="109"/>
      <c r="N124" s="109"/>
      <c r="O124" s="109"/>
      <c r="P124" s="109"/>
      <c r="Q124" s="109"/>
      <c r="R124" s="109"/>
      <c r="S124" s="109"/>
      <c r="T124" s="109"/>
      <c r="U124" s="109"/>
      <c r="V124" s="109"/>
      <c r="W124" s="109"/>
      <c r="X124" s="114"/>
      <c r="Y124" s="99" t="s">
        <v>1158</v>
      </c>
    </row>
    <row r="125" spans="1:25" s="99" customFormat="1" hidden="1">
      <c r="A125" s="112" t="s">
        <v>1360</v>
      </c>
      <c r="B125" s="105">
        <f t="shared" si="18"/>
        <v>0</v>
      </c>
      <c r="C125" s="109"/>
      <c r="D125" s="109"/>
      <c r="E125" s="109"/>
      <c r="F125" s="109"/>
      <c r="G125" s="109"/>
      <c r="H125" s="109"/>
      <c r="I125" s="109"/>
      <c r="J125" s="109"/>
      <c r="K125" s="109"/>
      <c r="L125" s="109"/>
      <c r="M125" s="109"/>
      <c r="N125" s="109"/>
      <c r="O125" s="109"/>
      <c r="P125" s="109"/>
      <c r="Q125" s="109"/>
      <c r="R125" s="109"/>
      <c r="S125" s="109"/>
      <c r="T125" s="109"/>
      <c r="U125" s="109"/>
      <c r="V125" s="109"/>
      <c r="W125" s="109"/>
      <c r="X125" s="114"/>
    </row>
    <row r="126" spans="1:25" s="99" customFormat="1" hidden="1">
      <c r="A126" s="112" t="s">
        <v>1361</v>
      </c>
      <c r="B126" s="105">
        <f t="shared" si="18"/>
        <v>0</v>
      </c>
      <c r="C126" s="108">
        <f t="shared" ref="C126:W126" si="29">C127+C128</f>
        <v>0</v>
      </c>
      <c r="D126" s="108">
        <f t="shared" si="29"/>
        <v>0</v>
      </c>
      <c r="E126" s="108">
        <f t="shared" si="29"/>
        <v>0</v>
      </c>
      <c r="F126" s="108">
        <f t="shared" si="29"/>
        <v>0</v>
      </c>
      <c r="G126" s="108">
        <f t="shared" si="29"/>
        <v>0</v>
      </c>
      <c r="H126" s="108">
        <f t="shared" si="29"/>
        <v>0</v>
      </c>
      <c r="I126" s="108">
        <f t="shared" si="29"/>
        <v>0</v>
      </c>
      <c r="J126" s="108">
        <f t="shared" si="29"/>
        <v>0</v>
      </c>
      <c r="K126" s="108">
        <f t="shared" si="29"/>
        <v>0</v>
      </c>
      <c r="L126" s="108">
        <f t="shared" si="29"/>
        <v>0</v>
      </c>
      <c r="M126" s="108">
        <f t="shared" si="29"/>
        <v>0</v>
      </c>
      <c r="N126" s="108">
        <f t="shared" si="29"/>
        <v>0</v>
      </c>
      <c r="O126" s="108">
        <f t="shared" si="29"/>
        <v>0</v>
      </c>
      <c r="P126" s="108">
        <f t="shared" si="29"/>
        <v>0</v>
      </c>
      <c r="Q126" s="108">
        <f t="shared" si="29"/>
        <v>0</v>
      </c>
      <c r="R126" s="108">
        <f t="shared" si="29"/>
        <v>0</v>
      </c>
      <c r="S126" s="108">
        <f t="shared" si="29"/>
        <v>0</v>
      </c>
      <c r="T126" s="108">
        <f t="shared" si="29"/>
        <v>0</v>
      </c>
      <c r="U126" s="108">
        <f t="shared" si="29"/>
        <v>0</v>
      </c>
      <c r="V126" s="108">
        <f t="shared" si="29"/>
        <v>0</v>
      </c>
      <c r="W126" s="108">
        <f t="shared" si="29"/>
        <v>0</v>
      </c>
      <c r="X126" s="114" t="b">
        <f>B126=Z114</f>
        <v>1</v>
      </c>
    </row>
    <row r="127" spans="1:25" s="99" customFormat="1" hidden="1">
      <c r="A127" s="112" t="s">
        <v>1362</v>
      </c>
      <c r="B127" s="105">
        <f t="shared" si="18"/>
        <v>0</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14"/>
    </row>
    <row r="128" spans="1:25" s="99" customFormat="1" hidden="1">
      <c r="A128" s="112" t="s">
        <v>1363</v>
      </c>
      <c r="B128" s="105">
        <f t="shared" si="18"/>
        <v>0</v>
      </c>
      <c r="C128" s="108">
        <f t="shared" ref="C128:W128" si="30">SUM(C129:C136)</f>
        <v>0</v>
      </c>
      <c r="D128" s="108">
        <f t="shared" si="30"/>
        <v>0</v>
      </c>
      <c r="E128" s="108">
        <f t="shared" si="30"/>
        <v>0</v>
      </c>
      <c r="F128" s="108">
        <f t="shared" si="30"/>
        <v>0</v>
      </c>
      <c r="G128" s="108">
        <f t="shared" si="30"/>
        <v>0</v>
      </c>
      <c r="H128" s="108">
        <f t="shared" si="30"/>
        <v>0</v>
      </c>
      <c r="I128" s="108">
        <f t="shared" si="30"/>
        <v>0</v>
      </c>
      <c r="J128" s="108">
        <f t="shared" si="30"/>
        <v>0</v>
      </c>
      <c r="K128" s="108">
        <f t="shared" si="30"/>
        <v>0</v>
      </c>
      <c r="L128" s="108">
        <f t="shared" si="30"/>
        <v>0</v>
      </c>
      <c r="M128" s="108">
        <f t="shared" si="30"/>
        <v>0</v>
      </c>
      <c r="N128" s="108">
        <f t="shared" si="30"/>
        <v>0</v>
      </c>
      <c r="O128" s="108">
        <f t="shared" si="30"/>
        <v>0</v>
      </c>
      <c r="P128" s="108">
        <f t="shared" si="30"/>
        <v>0</v>
      </c>
      <c r="Q128" s="108">
        <f t="shared" si="30"/>
        <v>0</v>
      </c>
      <c r="R128" s="108">
        <f t="shared" si="30"/>
        <v>0</v>
      </c>
      <c r="S128" s="108">
        <f t="shared" si="30"/>
        <v>0</v>
      </c>
      <c r="T128" s="108">
        <f t="shared" si="30"/>
        <v>0</v>
      </c>
      <c r="U128" s="108">
        <f t="shared" si="30"/>
        <v>0</v>
      </c>
      <c r="V128" s="108">
        <f t="shared" si="30"/>
        <v>0</v>
      </c>
      <c r="W128" s="108">
        <f t="shared" si="30"/>
        <v>0</v>
      </c>
      <c r="X128" s="114"/>
    </row>
    <row r="129" spans="1:24" s="99" customFormat="1" hidden="1">
      <c r="A129" s="112" t="s">
        <v>1364</v>
      </c>
      <c r="B129" s="105">
        <f t="shared" si="18"/>
        <v>0</v>
      </c>
      <c r="C129" s="109"/>
      <c r="D129" s="109"/>
      <c r="E129" s="109"/>
      <c r="F129" s="109"/>
      <c r="G129" s="109"/>
      <c r="H129" s="109"/>
      <c r="I129" s="109"/>
      <c r="J129" s="109"/>
      <c r="K129" s="109"/>
      <c r="L129" s="109"/>
      <c r="M129" s="109"/>
      <c r="N129" s="109"/>
      <c r="O129" s="109"/>
      <c r="P129" s="109"/>
      <c r="Q129" s="109"/>
      <c r="R129" s="109"/>
      <c r="S129" s="109"/>
      <c r="T129" s="109"/>
      <c r="U129" s="109"/>
      <c r="V129" s="109"/>
      <c r="W129" s="109"/>
      <c r="X129" s="114"/>
    </row>
    <row r="130" spans="1:24" s="99" customFormat="1" hidden="1">
      <c r="A130" s="112" t="s">
        <v>1365</v>
      </c>
      <c r="B130" s="105">
        <f t="shared" si="18"/>
        <v>0</v>
      </c>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14"/>
    </row>
    <row r="131" spans="1:24" s="99" customFormat="1" hidden="1">
      <c r="A131" s="112" t="s">
        <v>1366</v>
      </c>
      <c r="B131" s="105">
        <f t="shared" si="18"/>
        <v>0</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14"/>
    </row>
    <row r="132" spans="1:24" s="99" customFormat="1" hidden="1">
      <c r="A132" s="112" t="s">
        <v>1367</v>
      </c>
      <c r="B132" s="105">
        <f t="shared" si="18"/>
        <v>0</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14"/>
    </row>
    <row r="133" spans="1:24" s="99" customFormat="1" hidden="1">
      <c r="A133" s="112" t="s">
        <v>1368</v>
      </c>
      <c r="B133" s="105">
        <f t="shared" si="18"/>
        <v>0</v>
      </c>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14"/>
    </row>
    <row r="134" spans="1:24" s="99" customFormat="1" hidden="1">
      <c r="A134" s="112" t="s">
        <v>1369</v>
      </c>
      <c r="B134" s="105">
        <f t="shared" ref="B134:B136" si="31">SUM(C134:W134)</f>
        <v>0</v>
      </c>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14"/>
    </row>
    <row r="135" spans="1:24" s="99" customFormat="1" hidden="1">
      <c r="A135" s="112" t="s">
        <v>1370</v>
      </c>
      <c r="B135" s="105">
        <f t="shared" si="31"/>
        <v>0</v>
      </c>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14"/>
    </row>
    <row r="136" spans="1:24" s="99" customFormat="1" hidden="1">
      <c r="A136" s="112" t="s">
        <v>1371</v>
      </c>
      <c r="B136" s="105">
        <f t="shared" si="31"/>
        <v>0</v>
      </c>
      <c r="C136" s="109"/>
      <c r="D136" s="109"/>
      <c r="E136" s="109"/>
      <c r="F136" s="109"/>
      <c r="G136" s="109"/>
      <c r="H136" s="109"/>
      <c r="I136" s="109"/>
      <c r="J136" s="109"/>
      <c r="K136" s="109"/>
      <c r="L136" s="109"/>
      <c r="M136" s="109"/>
      <c r="N136" s="109"/>
      <c r="O136" s="109"/>
      <c r="P136" s="109"/>
      <c r="Q136" s="109"/>
      <c r="R136" s="109"/>
      <c r="S136" s="109"/>
      <c r="T136" s="109"/>
      <c r="U136" s="109"/>
      <c r="V136" s="109"/>
      <c r="W136" s="109"/>
      <c r="X136" s="114"/>
    </row>
    <row r="137" spans="1:24" s="99" customFormat="1">
      <c r="A137" s="114" t="s">
        <v>1166</v>
      </c>
      <c r="B137" s="114" t="b">
        <f>B6=表三!D53</f>
        <v>1</v>
      </c>
      <c r="C137" s="114" t="b">
        <f>C6=表三!D54</f>
        <v>1</v>
      </c>
      <c r="D137" s="114" t="b">
        <f>D6=表三!D55</f>
        <v>1</v>
      </c>
      <c r="E137" s="114" t="b">
        <f>E6=表三!D56</f>
        <v>1</v>
      </c>
      <c r="F137" s="114" t="b">
        <f>F6=表三!D57</f>
        <v>1</v>
      </c>
      <c r="G137" s="114" t="b">
        <f>G6=表三!D58</f>
        <v>1</v>
      </c>
      <c r="H137" s="114" t="b">
        <f>H6=表三!D59</f>
        <v>1</v>
      </c>
      <c r="I137" s="114" t="b">
        <f>I6=表三!D60</f>
        <v>1</v>
      </c>
      <c r="J137" s="114" t="b">
        <f>J6=表三!D61</f>
        <v>1</v>
      </c>
      <c r="K137" s="116" t="b">
        <f>K6=表三!D62</f>
        <v>1</v>
      </c>
      <c r="L137" s="114" t="b">
        <f>L6=表三!D63</f>
        <v>1</v>
      </c>
      <c r="M137" s="114" t="b">
        <f>M6=表三!D64</f>
        <v>1</v>
      </c>
      <c r="N137" s="114" t="b">
        <f>N6=表三!D65</f>
        <v>1</v>
      </c>
      <c r="O137" s="114" t="b">
        <f>O6=表三!D66</f>
        <v>1</v>
      </c>
      <c r="P137" s="116" t="b">
        <f>P6=表三!D67</f>
        <v>1</v>
      </c>
      <c r="Q137" s="114" t="b">
        <f>Q6=表三!D68</f>
        <v>1</v>
      </c>
      <c r="R137" s="114" t="b">
        <f>R6=表三!D69</f>
        <v>1</v>
      </c>
      <c r="S137" s="114" t="b">
        <f>S6=表三!D70</f>
        <v>1</v>
      </c>
      <c r="T137" s="114" t="b">
        <f>T6=表三!D71</f>
        <v>1</v>
      </c>
      <c r="U137" s="114" t="b">
        <f>U6=表三!D72</f>
        <v>1</v>
      </c>
      <c r="V137" s="114" t="b">
        <f>V6=表三!D73</f>
        <v>1</v>
      </c>
      <c r="W137" s="114" t="b">
        <f>W6=表三!D74</f>
        <v>1</v>
      </c>
    </row>
    <row r="138" spans="1:24" s="99" customFormat="1">
      <c r="K138" s="117"/>
      <c r="P138" s="117"/>
    </row>
    <row r="139" spans="1:24" s="99" customFormat="1">
      <c r="K139" s="117"/>
      <c r="P139" s="117"/>
    </row>
    <row r="140" spans="1:24" s="99" customFormat="1">
      <c r="K140" s="117"/>
      <c r="P140" s="117"/>
    </row>
  </sheetData>
  <mergeCells count="5">
    <mergeCell ref="A2:W2"/>
    <mergeCell ref="B4:W4"/>
    <mergeCell ref="Y8:Z8"/>
    <mergeCell ref="A4:A5"/>
    <mergeCell ref="X5:Z6"/>
  </mergeCells>
  <phoneticPr fontId="29" type="noConversion"/>
  <printOptions horizontalCentered="1"/>
  <pageMargins left="0.47244094488188998" right="0.47244094488188998" top="0.59055118110236204" bottom="0.47244094488188998" header="0.31496062992126" footer="0.31496062992126"/>
  <pageSetup paperSize="9" scale="85"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M12"/>
  <sheetViews>
    <sheetView showGridLines="0" showZeros="0" workbookViewId="0">
      <selection activeCell="F19" sqref="F19"/>
    </sheetView>
  </sheetViews>
  <sheetFormatPr defaultColWidth="9.125" defaultRowHeight="14.25"/>
  <cols>
    <col min="1" max="1" width="12.25" style="83" customWidth="1"/>
    <col min="2" max="2" width="16.375" style="82" customWidth="1"/>
    <col min="3" max="5" width="18" style="82" customWidth="1"/>
    <col min="6" max="7" width="18" style="84" customWidth="1"/>
    <col min="8" max="248" width="9.125" style="85"/>
    <col min="249" max="249" width="30.125" style="85" customWidth="1"/>
    <col min="250" max="252" width="16.625" style="85" customWidth="1"/>
    <col min="253" max="253" width="30.125" style="85" customWidth="1"/>
    <col min="254" max="256" width="18" style="85" customWidth="1"/>
    <col min="257" max="261" width="9.125" style="85" hidden="1" customWidth="1"/>
    <col min="262" max="504" width="9.125" style="85"/>
    <col min="505" max="505" width="30.125" style="85" customWidth="1"/>
    <col min="506" max="508" width="16.625" style="85" customWidth="1"/>
    <col min="509" max="509" width="30.125" style="85" customWidth="1"/>
    <col min="510" max="512" width="18" style="85" customWidth="1"/>
    <col min="513" max="517" width="9.125" style="85" hidden="1" customWidth="1"/>
    <col min="518" max="760" width="9.125" style="85"/>
    <col min="761" max="761" width="30.125" style="85" customWidth="1"/>
    <col min="762" max="764" width="16.625" style="85" customWidth="1"/>
    <col min="765" max="765" width="30.125" style="85" customWidth="1"/>
    <col min="766" max="768" width="18" style="85" customWidth="1"/>
    <col min="769" max="773" width="9.125" style="85" hidden="1" customWidth="1"/>
    <col min="774" max="1016" width="9.125" style="85"/>
    <col min="1017" max="1017" width="30.125" style="85" customWidth="1"/>
    <col min="1018" max="1020" width="16.625" style="85" customWidth="1"/>
    <col min="1021" max="1021" width="30.125" style="85" customWidth="1"/>
    <col min="1022" max="1024" width="18" style="85" customWidth="1"/>
    <col min="1025" max="1029" width="9.125" style="85" hidden="1" customWidth="1"/>
    <col min="1030" max="1272" width="9.125" style="85"/>
    <col min="1273" max="1273" width="30.125" style="85" customWidth="1"/>
    <col min="1274" max="1276" width="16.625" style="85" customWidth="1"/>
    <col min="1277" max="1277" width="30.125" style="85" customWidth="1"/>
    <col min="1278" max="1280" width="18" style="85" customWidth="1"/>
    <col min="1281" max="1285" width="9.125" style="85" hidden="1" customWidth="1"/>
    <col min="1286" max="1528" width="9.125" style="85"/>
    <col min="1529" max="1529" width="30.125" style="85" customWidth="1"/>
    <col min="1530" max="1532" width="16.625" style="85" customWidth="1"/>
    <col min="1533" max="1533" width="30.125" style="85" customWidth="1"/>
    <col min="1534" max="1536" width="18" style="85" customWidth="1"/>
    <col min="1537" max="1541" width="9.125" style="85" hidden="1" customWidth="1"/>
    <col min="1542" max="1784" width="9.125" style="85"/>
    <col min="1785" max="1785" width="30.125" style="85" customWidth="1"/>
    <col min="1786" max="1788" width="16.625" style="85" customWidth="1"/>
    <col min="1789" max="1789" width="30.125" style="85" customWidth="1"/>
    <col min="1790" max="1792" width="18" style="85" customWidth="1"/>
    <col min="1793" max="1797" width="9.125" style="85" hidden="1" customWidth="1"/>
    <col min="1798" max="2040" width="9.125" style="85"/>
    <col min="2041" max="2041" width="30.125" style="85" customWidth="1"/>
    <col min="2042" max="2044" width="16.625" style="85" customWidth="1"/>
    <col min="2045" max="2045" width="30.125" style="85" customWidth="1"/>
    <col min="2046" max="2048" width="18" style="85" customWidth="1"/>
    <col min="2049" max="2053" width="9.125" style="85" hidden="1" customWidth="1"/>
    <col min="2054" max="2296" width="9.125" style="85"/>
    <col min="2297" max="2297" width="30.125" style="85" customWidth="1"/>
    <col min="2298" max="2300" width="16.625" style="85" customWidth="1"/>
    <col min="2301" max="2301" width="30.125" style="85" customWidth="1"/>
    <col min="2302" max="2304" width="18" style="85" customWidth="1"/>
    <col min="2305" max="2309" width="9.125" style="85" hidden="1" customWidth="1"/>
    <col min="2310" max="2552" width="9.125" style="85"/>
    <col min="2553" max="2553" width="30.125" style="85" customWidth="1"/>
    <col min="2554" max="2556" width="16.625" style="85" customWidth="1"/>
    <col min="2557" max="2557" width="30.125" style="85" customWidth="1"/>
    <col min="2558" max="2560" width="18" style="85" customWidth="1"/>
    <col min="2561" max="2565" width="9.125" style="85" hidden="1" customWidth="1"/>
    <col min="2566" max="2808" width="9.125" style="85"/>
    <col min="2809" max="2809" width="30.125" style="85" customWidth="1"/>
    <col min="2810" max="2812" width="16.625" style="85" customWidth="1"/>
    <col min="2813" max="2813" width="30.125" style="85" customWidth="1"/>
    <col min="2814" max="2816" width="18" style="85" customWidth="1"/>
    <col min="2817" max="2821" width="9.125" style="85" hidden="1" customWidth="1"/>
    <col min="2822" max="3064" width="9.125" style="85"/>
    <col min="3065" max="3065" width="30.125" style="85" customWidth="1"/>
    <col min="3066" max="3068" width="16.625" style="85" customWidth="1"/>
    <col min="3069" max="3069" width="30.125" style="85" customWidth="1"/>
    <col min="3070" max="3072" width="18" style="85" customWidth="1"/>
    <col min="3073" max="3077" width="9.125" style="85" hidden="1" customWidth="1"/>
    <col min="3078" max="3320" width="9.125" style="85"/>
    <col min="3321" max="3321" width="30.125" style="85" customWidth="1"/>
    <col min="3322" max="3324" width="16.625" style="85" customWidth="1"/>
    <col min="3325" max="3325" width="30.125" style="85" customWidth="1"/>
    <col min="3326" max="3328" width="18" style="85" customWidth="1"/>
    <col min="3329" max="3333" width="9.125" style="85" hidden="1" customWidth="1"/>
    <col min="3334" max="3576" width="9.125" style="85"/>
    <col min="3577" max="3577" width="30.125" style="85" customWidth="1"/>
    <col min="3578" max="3580" width="16.625" style="85" customWidth="1"/>
    <col min="3581" max="3581" width="30.125" style="85" customWidth="1"/>
    <col min="3582" max="3584" width="18" style="85" customWidth="1"/>
    <col min="3585" max="3589" width="9.125" style="85" hidden="1" customWidth="1"/>
    <col min="3590" max="3832" width="9.125" style="85"/>
    <col min="3833" max="3833" width="30.125" style="85" customWidth="1"/>
    <col min="3834" max="3836" width="16.625" style="85" customWidth="1"/>
    <col min="3837" max="3837" width="30.125" style="85" customWidth="1"/>
    <col min="3838" max="3840" width="18" style="85" customWidth="1"/>
    <col min="3841" max="3845" width="9.125" style="85" hidden="1" customWidth="1"/>
    <col min="3846" max="4088" width="9.125" style="85"/>
    <col min="4089" max="4089" width="30.125" style="85" customWidth="1"/>
    <col min="4090" max="4092" width="16.625" style="85" customWidth="1"/>
    <col min="4093" max="4093" width="30.125" style="85" customWidth="1"/>
    <col min="4094" max="4096" width="18" style="85" customWidth="1"/>
    <col min="4097" max="4101" width="9.125" style="85" hidden="1" customWidth="1"/>
    <col min="4102" max="4344" width="9.125" style="85"/>
    <col min="4345" max="4345" width="30.125" style="85" customWidth="1"/>
    <col min="4346" max="4348" width="16.625" style="85" customWidth="1"/>
    <col min="4349" max="4349" width="30.125" style="85" customWidth="1"/>
    <col min="4350" max="4352" width="18" style="85" customWidth="1"/>
    <col min="4353" max="4357" width="9.125" style="85" hidden="1" customWidth="1"/>
    <col min="4358" max="4600" width="9.125" style="85"/>
    <col min="4601" max="4601" width="30.125" style="85" customWidth="1"/>
    <col min="4602" max="4604" width="16.625" style="85" customWidth="1"/>
    <col min="4605" max="4605" width="30.125" style="85" customWidth="1"/>
    <col min="4606" max="4608" width="18" style="85" customWidth="1"/>
    <col min="4609" max="4613" width="9.125" style="85" hidden="1" customWidth="1"/>
    <col min="4614" max="4856" width="9.125" style="85"/>
    <col min="4857" max="4857" width="30.125" style="85" customWidth="1"/>
    <col min="4858" max="4860" width="16.625" style="85" customWidth="1"/>
    <col min="4861" max="4861" width="30.125" style="85" customWidth="1"/>
    <col min="4862" max="4864" width="18" style="85" customWidth="1"/>
    <col min="4865" max="4869" width="9.125" style="85" hidden="1" customWidth="1"/>
    <col min="4870" max="5112" width="9.125" style="85"/>
    <col min="5113" max="5113" width="30.125" style="85" customWidth="1"/>
    <col min="5114" max="5116" width="16.625" style="85" customWidth="1"/>
    <col min="5117" max="5117" width="30.125" style="85" customWidth="1"/>
    <col min="5118" max="5120" width="18" style="85" customWidth="1"/>
    <col min="5121" max="5125" width="9.125" style="85" hidden="1" customWidth="1"/>
    <col min="5126" max="5368" width="9.125" style="85"/>
    <col min="5369" max="5369" width="30.125" style="85" customWidth="1"/>
    <col min="5370" max="5372" width="16.625" style="85" customWidth="1"/>
    <col min="5373" max="5373" width="30.125" style="85" customWidth="1"/>
    <col min="5374" max="5376" width="18" style="85" customWidth="1"/>
    <col min="5377" max="5381" width="9.125" style="85" hidden="1" customWidth="1"/>
    <col min="5382" max="5624" width="9.125" style="85"/>
    <col min="5625" max="5625" width="30.125" style="85" customWidth="1"/>
    <col min="5626" max="5628" width="16.625" style="85" customWidth="1"/>
    <col min="5629" max="5629" width="30.125" style="85" customWidth="1"/>
    <col min="5630" max="5632" width="18" style="85" customWidth="1"/>
    <col min="5633" max="5637" width="9.125" style="85" hidden="1" customWidth="1"/>
    <col min="5638" max="5880" width="9.125" style="85"/>
    <col min="5881" max="5881" width="30.125" style="85" customWidth="1"/>
    <col min="5882" max="5884" width="16.625" style="85" customWidth="1"/>
    <col min="5885" max="5885" width="30.125" style="85" customWidth="1"/>
    <col min="5886" max="5888" width="18" style="85" customWidth="1"/>
    <col min="5889" max="5893" width="9.125" style="85" hidden="1" customWidth="1"/>
    <col min="5894" max="6136" width="9.125" style="85"/>
    <col min="6137" max="6137" width="30.125" style="85" customWidth="1"/>
    <col min="6138" max="6140" width="16.625" style="85" customWidth="1"/>
    <col min="6141" max="6141" width="30.125" style="85" customWidth="1"/>
    <col min="6142" max="6144" width="18" style="85" customWidth="1"/>
    <col min="6145" max="6149" width="9.125" style="85" hidden="1" customWidth="1"/>
    <col min="6150" max="6392" width="9.125" style="85"/>
    <col min="6393" max="6393" width="30.125" style="85" customWidth="1"/>
    <col min="6394" max="6396" width="16.625" style="85" customWidth="1"/>
    <col min="6397" max="6397" width="30.125" style="85" customWidth="1"/>
    <col min="6398" max="6400" width="18" style="85" customWidth="1"/>
    <col min="6401" max="6405" width="9.125" style="85" hidden="1" customWidth="1"/>
    <col min="6406" max="6648" width="9.125" style="85"/>
    <col min="6649" max="6649" width="30.125" style="85" customWidth="1"/>
    <col min="6650" max="6652" width="16.625" style="85" customWidth="1"/>
    <col min="6653" max="6653" width="30.125" style="85" customWidth="1"/>
    <col min="6654" max="6656" width="18" style="85" customWidth="1"/>
    <col min="6657" max="6661" width="9.125" style="85" hidden="1" customWidth="1"/>
    <col min="6662" max="6904" width="9.125" style="85"/>
    <col min="6905" max="6905" width="30.125" style="85" customWidth="1"/>
    <col min="6906" max="6908" width="16.625" style="85" customWidth="1"/>
    <col min="6909" max="6909" width="30.125" style="85" customWidth="1"/>
    <col min="6910" max="6912" width="18" style="85" customWidth="1"/>
    <col min="6913" max="6917" width="9.125" style="85" hidden="1" customWidth="1"/>
    <col min="6918" max="7160" width="9.125" style="85"/>
    <col min="7161" max="7161" width="30.125" style="85" customWidth="1"/>
    <col min="7162" max="7164" width="16.625" style="85" customWidth="1"/>
    <col min="7165" max="7165" width="30.125" style="85" customWidth="1"/>
    <col min="7166" max="7168" width="18" style="85" customWidth="1"/>
    <col min="7169" max="7173" width="9.125" style="85" hidden="1" customWidth="1"/>
    <col min="7174" max="7416" width="9.125" style="85"/>
    <col min="7417" max="7417" width="30.125" style="85" customWidth="1"/>
    <col min="7418" max="7420" width="16.625" style="85" customWidth="1"/>
    <col min="7421" max="7421" width="30.125" style="85" customWidth="1"/>
    <col min="7422" max="7424" width="18" style="85" customWidth="1"/>
    <col min="7425" max="7429" width="9.125" style="85" hidden="1" customWidth="1"/>
    <col min="7430" max="7672" width="9.125" style="85"/>
    <col min="7673" max="7673" width="30.125" style="85" customWidth="1"/>
    <col min="7674" max="7676" width="16.625" style="85" customWidth="1"/>
    <col min="7677" max="7677" width="30.125" style="85" customWidth="1"/>
    <col min="7678" max="7680" width="18" style="85" customWidth="1"/>
    <col min="7681" max="7685" width="9.125" style="85" hidden="1" customWidth="1"/>
    <col min="7686" max="7928" width="9.125" style="85"/>
    <col min="7929" max="7929" width="30.125" style="85" customWidth="1"/>
    <col min="7930" max="7932" width="16.625" style="85" customWidth="1"/>
    <col min="7933" max="7933" width="30.125" style="85" customWidth="1"/>
    <col min="7934" max="7936" width="18" style="85" customWidth="1"/>
    <col min="7937" max="7941" width="9.125" style="85" hidden="1" customWidth="1"/>
    <col min="7942" max="8184" width="9.125" style="85"/>
    <col min="8185" max="8185" width="30.125" style="85" customWidth="1"/>
    <col min="8186" max="8188" width="16.625" style="85" customWidth="1"/>
    <col min="8189" max="8189" width="30.125" style="85" customWidth="1"/>
    <col min="8190" max="8192" width="18" style="85" customWidth="1"/>
    <col min="8193" max="8197" width="9.125" style="85" hidden="1" customWidth="1"/>
    <col min="8198" max="8440" width="9.125" style="85"/>
    <col min="8441" max="8441" width="30.125" style="85" customWidth="1"/>
    <col min="8442" max="8444" width="16.625" style="85" customWidth="1"/>
    <col min="8445" max="8445" width="30.125" style="85" customWidth="1"/>
    <col min="8446" max="8448" width="18" style="85" customWidth="1"/>
    <col min="8449" max="8453" width="9.125" style="85" hidden="1" customWidth="1"/>
    <col min="8454" max="8696" width="9.125" style="85"/>
    <col min="8697" max="8697" width="30.125" style="85" customWidth="1"/>
    <col min="8698" max="8700" width="16.625" style="85" customWidth="1"/>
    <col min="8701" max="8701" width="30.125" style="85" customWidth="1"/>
    <col min="8702" max="8704" width="18" style="85" customWidth="1"/>
    <col min="8705" max="8709" width="9.125" style="85" hidden="1" customWidth="1"/>
    <col min="8710" max="8952" width="9.125" style="85"/>
    <col min="8953" max="8953" width="30.125" style="85" customWidth="1"/>
    <col min="8954" max="8956" width="16.625" style="85" customWidth="1"/>
    <col min="8957" max="8957" width="30.125" style="85" customWidth="1"/>
    <col min="8958" max="8960" width="18" style="85" customWidth="1"/>
    <col min="8961" max="8965" width="9.125" style="85" hidden="1" customWidth="1"/>
    <col min="8966" max="9208" width="9.125" style="85"/>
    <col min="9209" max="9209" width="30.125" style="85" customWidth="1"/>
    <col min="9210" max="9212" width="16.625" style="85" customWidth="1"/>
    <col min="9213" max="9213" width="30.125" style="85" customWidth="1"/>
    <col min="9214" max="9216" width="18" style="85" customWidth="1"/>
    <col min="9217" max="9221" width="9.125" style="85" hidden="1" customWidth="1"/>
    <col min="9222" max="9464" width="9.125" style="85"/>
    <col min="9465" max="9465" width="30.125" style="85" customWidth="1"/>
    <col min="9466" max="9468" width="16.625" style="85" customWidth="1"/>
    <col min="9469" max="9469" width="30.125" style="85" customWidth="1"/>
    <col min="9470" max="9472" width="18" style="85" customWidth="1"/>
    <col min="9473" max="9477" width="9.125" style="85" hidden="1" customWidth="1"/>
    <col min="9478" max="9720" width="9.125" style="85"/>
    <col min="9721" max="9721" width="30.125" style="85" customWidth="1"/>
    <col min="9722" max="9724" width="16.625" style="85" customWidth="1"/>
    <col min="9725" max="9725" width="30.125" style="85" customWidth="1"/>
    <col min="9726" max="9728" width="18" style="85" customWidth="1"/>
    <col min="9729" max="9733" width="9.125" style="85" hidden="1" customWidth="1"/>
    <col min="9734" max="9976" width="9.125" style="85"/>
    <col min="9977" max="9977" width="30.125" style="85" customWidth="1"/>
    <col min="9978" max="9980" width="16.625" style="85" customWidth="1"/>
    <col min="9981" max="9981" width="30.125" style="85" customWidth="1"/>
    <col min="9982" max="9984" width="18" style="85" customWidth="1"/>
    <col min="9985" max="9989" width="9.125" style="85" hidden="1" customWidth="1"/>
    <col min="9990" max="10232" width="9.125" style="85"/>
    <col min="10233" max="10233" width="30.125" style="85" customWidth="1"/>
    <col min="10234" max="10236" width="16.625" style="85" customWidth="1"/>
    <col min="10237" max="10237" width="30.125" style="85" customWidth="1"/>
    <col min="10238" max="10240" width="18" style="85" customWidth="1"/>
    <col min="10241" max="10245" width="9.125" style="85" hidden="1" customWidth="1"/>
    <col min="10246" max="10488" width="9.125" style="85"/>
    <col min="10489" max="10489" width="30.125" style="85" customWidth="1"/>
    <col min="10490" max="10492" width="16.625" style="85" customWidth="1"/>
    <col min="10493" max="10493" width="30.125" style="85" customWidth="1"/>
    <col min="10494" max="10496" width="18" style="85" customWidth="1"/>
    <col min="10497" max="10501" width="9.125" style="85" hidden="1" customWidth="1"/>
    <col min="10502" max="10744" width="9.125" style="85"/>
    <col min="10745" max="10745" width="30.125" style="85" customWidth="1"/>
    <col min="10746" max="10748" width="16.625" style="85" customWidth="1"/>
    <col min="10749" max="10749" width="30.125" style="85" customWidth="1"/>
    <col min="10750" max="10752" width="18" style="85" customWidth="1"/>
    <col min="10753" max="10757" width="9.125" style="85" hidden="1" customWidth="1"/>
    <col min="10758" max="11000" width="9.125" style="85"/>
    <col min="11001" max="11001" width="30.125" style="85" customWidth="1"/>
    <col min="11002" max="11004" width="16.625" style="85" customWidth="1"/>
    <col min="11005" max="11005" width="30.125" style="85" customWidth="1"/>
    <col min="11006" max="11008" width="18" style="85" customWidth="1"/>
    <col min="11009" max="11013" width="9.125" style="85" hidden="1" customWidth="1"/>
    <col min="11014" max="11256" width="9.125" style="85"/>
    <col min="11257" max="11257" width="30.125" style="85" customWidth="1"/>
    <col min="11258" max="11260" width="16.625" style="85" customWidth="1"/>
    <col min="11261" max="11261" width="30.125" style="85" customWidth="1"/>
    <col min="11262" max="11264" width="18" style="85" customWidth="1"/>
    <col min="11265" max="11269" width="9.125" style="85" hidden="1" customWidth="1"/>
    <col min="11270" max="11512" width="9.125" style="85"/>
    <col min="11513" max="11513" width="30.125" style="85" customWidth="1"/>
    <col min="11514" max="11516" width="16.625" style="85" customWidth="1"/>
    <col min="11517" max="11517" width="30.125" style="85" customWidth="1"/>
    <col min="11518" max="11520" width="18" style="85" customWidth="1"/>
    <col min="11521" max="11525" width="9.125" style="85" hidden="1" customWidth="1"/>
    <col min="11526" max="11768" width="9.125" style="85"/>
    <col min="11769" max="11769" width="30.125" style="85" customWidth="1"/>
    <col min="11770" max="11772" width="16.625" style="85" customWidth="1"/>
    <col min="11773" max="11773" width="30.125" style="85" customWidth="1"/>
    <col min="11774" max="11776" width="18" style="85" customWidth="1"/>
    <col min="11777" max="11781" width="9.125" style="85" hidden="1" customWidth="1"/>
    <col min="11782" max="12024" width="9.125" style="85"/>
    <col min="12025" max="12025" width="30.125" style="85" customWidth="1"/>
    <col min="12026" max="12028" width="16.625" style="85" customWidth="1"/>
    <col min="12029" max="12029" width="30.125" style="85" customWidth="1"/>
    <col min="12030" max="12032" width="18" style="85" customWidth="1"/>
    <col min="12033" max="12037" width="9.125" style="85" hidden="1" customWidth="1"/>
    <col min="12038" max="12280" width="9.125" style="85"/>
    <col min="12281" max="12281" width="30.125" style="85" customWidth="1"/>
    <col min="12282" max="12284" width="16.625" style="85" customWidth="1"/>
    <col min="12285" max="12285" width="30.125" style="85" customWidth="1"/>
    <col min="12286" max="12288" width="18" style="85" customWidth="1"/>
    <col min="12289" max="12293" width="9.125" style="85" hidden="1" customWidth="1"/>
    <col min="12294" max="12536" width="9.125" style="85"/>
    <col min="12537" max="12537" width="30.125" style="85" customWidth="1"/>
    <col min="12538" max="12540" width="16.625" style="85" customWidth="1"/>
    <col min="12541" max="12541" width="30.125" style="85" customWidth="1"/>
    <col min="12542" max="12544" width="18" style="85" customWidth="1"/>
    <col min="12545" max="12549" width="9.125" style="85" hidden="1" customWidth="1"/>
    <col min="12550" max="12792" width="9.125" style="85"/>
    <col min="12793" max="12793" width="30.125" style="85" customWidth="1"/>
    <col min="12794" max="12796" width="16.625" style="85" customWidth="1"/>
    <col min="12797" max="12797" width="30.125" style="85" customWidth="1"/>
    <col min="12798" max="12800" width="18" style="85" customWidth="1"/>
    <col min="12801" max="12805" width="9.125" style="85" hidden="1" customWidth="1"/>
    <col min="12806" max="13048" width="9.125" style="85"/>
    <col min="13049" max="13049" width="30.125" style="85" customWidth="1"/>
    <col min="13050" max="13052" width="16.625" style="85" customWidth="1"/>
    <col min="13053" max="13053" width="30.125" style="85" customWidth="1"/>
    <col min="13054" max="13056" width="18" style="85" customWidth="1"/>
    <col min="13057" max="13061" width="9.125" style="85" hidden="1" customWidth="1"/>
    <col min="13062" max="13304" width="9.125" style="85"/>
    <col min="13305" max="13305" width="30.125" style="85" customWidth="1"/>
    <col min="13306" max="13308" width="16.625" style="85" customWidth="1"/>
    <col min="13309" max="13309" width="30.125" style="85" customWidth="1"/>
    <col min="13310" max="13312" width="18" style="85" customWidth="1"/>
    <col min="13313" max="13317" width="9.125" style="85" hidden="1" customWidth="1"/>
    <col min="13318" max="13560" width="9.125" style="85"/>
    <col min="13561" max="13561" width="30.125" style="85" customWidth="1"/>
    <col min="13562" max="13564" width="16.625" style="85" customWidth="1"/>
    <col min="13565" max="13565" width="30.125" style="85" customWidth="1"/>
    <col min="13566" max="13568" width="18" style="85" customWidth="1"/>
    <col min="13569" max="13573" width="9.125" style="85" hidden="1" customWidth="1"/>
    <col min="13574" max="13816" width="9.125" style="85"/>
    <col min="13817" max="13817" width="30.125" style="85" customWidth="1"/>
    <col min="13818" max="13820" width="16.625" style="85" customWidth="1"/>
    <col min="13821" max="13821" width="30.125" style="85" customWidth="1"/>
    <col min="13822" max="13824" width="18" style="85" customWidth="1"/>
    <col min="13825" max="13829" width="9.125" style="85" hidden="1" customWidth="1"/>
    <col min="13830" max="14072" width="9.125" style="85"/>
    <col min="14073" max="14073" width="30.125" style="85" customWidth="1"/>
    <col min="14074" max="14076" width="16.625" style="85" customWidth="1"/>
    <col min="14077" max="14077" width="30.125" style="85" customWidth="1"/>
    <col min="14078" max="14080" width="18" style="85" customWidth="1"/>
    <col min="14081" max="14085" width="9.125" style="85" hidden="1" customWidth="1"/>
    <col min="14086" max="14328" width="9.125" style="85"/>
    <col min="14329" max="14329" width="30.125" style="85" customWidth="1"/>
    <col min="14330" max="14332" width="16.625" style="85" customWidth="1"/>
    <col min="14333" max="14333" width="30.125" style="85" customWidth="1"/>
    <col min="14334" max="14336" width="18" style="85" customWidth="1"/>
    <col min="14337" max="14341" width="9.125" style="85" hidden="1" customWidth="1"/>
    <col min="14342" max="14584" width="9.125" style="85"/>
    <col min="14585" max="14585" width="30.125" style="85" customWidth="1"/>
    <col min="14586" max="14588" width="16.625" style="85" customWidth="1"/>
    <col min="14589" max="14589" width="30.125" style="85" customWidth="1"/>
    <col min="14590" max="14592" width="18" style="85" customWidth="1"/>
    <col min="14593" max="14597" width="9.125" style="85" hidden="1" customWidth="1"/>
    <col min="14598" max="14840" width="9.125" style="85"/>
    <col min="14841" max="14841" width="30.125" style="85" customWidth="1"/>
    <col min="14842" max="14844" width="16.625" style="85" customWidth="1"/>
    <col min="14845" max="14845" width="30.125" style="85" customWidth="1"/>
    <col min="14846" max="14848" width="18" style="85" customWidth="1"/>
    <col min="14849" max="14853" width="9.125" style="85" hidden="1" customWidth="1"/>
    <col min="14854" max="15096" width="9.125" style="85"/>
    <col min="15097" max="15097" width="30.125" style="85" customWidth="1"/>
    <col min="15098" max="15100" width="16.625" style="85" customWidth="1"/>
    <col min="15101" max="15101" width="30.125" style="85" customWidth="1"/>
    <col min="15102" max="15104" width="18" style="85" customWidth="1"/>
    <col min="15105" max="15109" width="9.125" style="85" hidden="1" customWidth="1"/>
    <col min="15110" max="15352" width="9.125" style="85"/>
    <col min="15353" max="15353" width="30.125" style="85" customWidth="1"/>
    <col min="15354" max="15356" width="16.625" style="85" customWidth="1"/>
    <col min="15357" max="15357" width="30.125" style="85" customWidth="1"/>
    <col min="15358" max="15360" width="18" style="85" customWidth="1"/>
    <col min="15361" max="15365" width="9.125" style="85" hidden="1" customWidth="1"/>
    <col min="15366" max="15608" width="9.125" style="85"/>
    <col min="15609" max="15609" width="30.125" style="85" customWidth="1"/>
    <col min="15610" max="15612" width="16.625" style="85" customWidth="1"/>
    <col min="15613" max="15613" width="30.125" style="85" customWidth="1"/>
    <col min="15614" max="15616" width="18" style="85" customWidth="1"/>
    <col min="15617" max="15621" width="9.125" style="85" hidden="1" customWidth="1"/>
    <col min="15622" max="15864" width="9.125" style="85"/>
    <col min="15865" max="15865" width="30.125" style="85" customWidth="1"/>
    <col min="15866" max="15868" width="16.625" style="85" customWidth="1"/>
    <col min="15869" max="15869" width="30.125" style="85" customWidth="1"/>
    <col min="15870" max="15872" width="18" style="85" customWidth="1"/>
    <col min="15873" max="15877" width="9.125" style="85" hidden="1" customWidth="1"/>
    <col min="15878" max="16120" width="9.125" style="85"/>
    <col min="16121" max="16121" width="30.125" style="85" customWidth="1"/>
    <col min="16122" max="16124" width="16.625" style="85" customWidth="1"/>
    <col min="16125" max="16125" width="30.125" style="85" customWidth="1"/>
    <col min="16126" max="16128" width="18" style="85" customWidth="1"/>
    <col min="16129" max="16133" width="9.125" style="85" hidden="1" customWidth="1"/>
    <col min="16134" max="16384" width="9.125" style="85"/>
  </cols>
  <sheetData>
    <row r="1" spans="1:7" s="78" customFormat="1" ht="19.5" customHeight="1">
      <c r="A1" s="4" t="s">
        <v>1560</v>
      </c>
      <c r="F1" s="86"/>
      <c r="G1" s="86"/>
    </row>
    <row r="2" spans="1:7" s="79" customFormat="1" ht="22.5">
      <c r="A2" s="262" t="s">
        <v>1561</v>
      </c>
      <c r="B2" s="262"/>
      <c r="C2" s="262"/>
      <c r="D2" s="262"/>
      <c r="E2" s="262"/>
      <c r="F2" s="262"/>
      <c r="G2" s="262"/>
    </row>
    <row r="3" spans="1:7" s="80" customFormat="1" ht="19.5" customHeight="1">
      <c r="A3" s="87"/>
      <c r="F3" s="263" t="s">
        <v>25</v>
      </c>
      <c r="G3" s="263"/>
    </row>
    <row r="4" spans="1:7" s="80" customFormat="1" ht="30.95" customHeight="1">
      <c r="A4" s="258" t="s">
        <v>1562</v>
      </c>
      <c r="B4" s="259"/>
      <c r="C4" s="254" t="s">
        <v>27</v>
      </c>
      <c r="D4" s="256" t="s">
        <v>28</v>
      </c>
      <c r="E4" s="264" t="s">
        <v>29</v>
      </c>
      <c r="F4" s="265"/>
      <c r="G4" s="266"/>
    </row>
    <row r="5" spans="1:7" s="80" customFormat="1" ht="38.25" customHeight="1">
      <c r="A5" s="260"/>
      <c r="B5" s="261"/>
      <c r="C5" s="255"/>
      <c r="D5" s="257"/>
      <c r="E5" s="88" t="s">
        <v>32</v>
      </c>
      <c r="F5" s="63" t="s">
        <v>33</v>
      </c>
      <c r="G5" s="63" t="s">
        <v>34</v>
      </c>
    </row>
    <row r="6" spans="1:7" s="80" customFormat="1" ht="19.5" customHeight="1">
      <c r="A6" s="267" t="s">
        <v>1563</v>
      </c>
      <c r="B6" s="268"/>
      <c r="C6" s="89"/>
      <c r="D6" s="90"/>
      <c r="E6" s="91"/>
      <c r="F6" s="92" t="e">
        <f t="shared" ref="F6:F11" si="0">E6/C6*100</f>
        <v>#DIV/0!</v>
      </c>
      <c r="G6" s="92" t="e">
        <f t="shared" ref="G6:G11" si="1">E6/D6*100</f>
        <v>#DIV/0!</v>
      </c>
    </row>
    <row r="7" spans="1:7" s="80" customFormat="1" ht="19.5" customHeight="1">
      <c r="A7" s="253" t="s">
        <v>1564</v>
      </c>
      <c r="B7" s="93" t="s">
        <v>1216</v>
      </c>
      <c r="C7" s="94">
        <f>SUM(C8:C9)</f>
        <v>473</v>
      </c>
      <c r="D7" s="94">
        <f>SUM(D8:D9)</f>
        <v>599</v>
      </c>
      <c r="E7" s="94">
        <f>SUM(E8:E9)</f>
        <v>459</v>
      </c>
      <c r="F7" s="92">
        <f t="shared" si="0"/>
        <v>97.040169133192393</v>
      </c>
      <c r="G7" s="92">
        <f t="shared" si="1"/>
        <v>76.627712854757931</v>
      </c>
    </row>
    <row r="8" spans="1:7" s="80" customFormat="1" ht="19.5" customHeight="1">
      <c r="A8" s="253"/>
      <c r="B8" s="93" t="s">
        <v>1565</v>
      </c>
      <c r="C8" s="95"/>
      <c r="D8" s="90">
        <v>40</v>
      </c>
      <c r="E8" s="91"/>
      <c r="F8" s="92" t="e">
        <f t="shared" si="0"/>
        <v>#DIV/0!</v>
      </c>
      <c r="G8" s="92">
        <f t="shared" si="1"/>
        <v>0</v>
      </c>
    </row>
    <row r="9" spans="1:7" s="80" customFormat="1" ht="19.5" customHeight="1">
      <c r="A9" s="253"/>
      <c r="B9" s="93" t="s">
        <v>1566</v>
      </c>
      <c r="C9" s="95">
        <v>473</v>
      </c>
      <c r="D9" s="90">
        <v>559</v>
      </c>
      <c r="E9" s="91">
        <v>459</v>
      </c>
      <c r="F9" s="92">
        <f t="shared" si="0"/>
        <v>97.040169133192393</v>
      </c>
      <c r="G9" s="92">
        <f t="shared" si="1"/>
        <v>82.110912343470488</v>
      </c>
    </row>
    <row r="10" spans="1:7" s="80" customFormat="1" ht="19.5" customHeight="1">
      <c r="A10" s="267" t="s">
        <v>1567</v>
      </c>
      <c r="B10" s="268"/>
      <c r="C10" s="89">
        <v>67</v>
      </c>
      <c r="D10" s="90">
        <v>66</v>
      </c>
      <c r="E10" s="91">
        <v>65</v>
      </c>
      <c r="F10" s="92">
        <f t="shared" si="0"/>
        <v>97.014925373134332</v>
      </c>
      <c r="G10" s="92">
        <f t="shared" si="1"/>
        <v>98.484848484848484</v>
      </c>
    </row>
    <row r="11" spans="1:7" s="81" customFormat="1" ht="19.5" customHeight="1">
      <c r="A11" s="251" t="s">
        <v>1158</v>
      </c>
      <c r="B11" s="252"/>
      <c r="C11" s="96">
        <f>C6+C7+C10</f>
        <v>540</v>
      </c>
      <c r="D11" s="96">
        <f>D6+D7+D10</f>
        <v>665</v>
      </c>
      <c r="E11" s="96">
        <f>E6+E7+E10</f>
        <v>524</v>
      </c>
      <c r="F11" s="92">
        <f t="shared" si="0"/>
        <v>97.037037037037038</v>
      </c>
      <c r="G11" s="92">
        <f t="shared" si="1"/>
        <v>78.796992481203006</v>
      </c>
    </row>
    <row r="12" spans="1:7" s="82" customFormat="1" ht="18.75" customHeight="1">
      <c r="A12" s="83"/>
      <c r="F12" s="84"/>
      <c r="G12" s="84"/>
    </row>
  </sheetData>
  <mergeCells count="10">
    <mergeCell ref="A2:G2"/>
    <mergeCell ref="F3:G3"/>
    <mergeCell ref="E4:G4"/>
    <mergeCell ref="A6:B6"/>
    <mergeCell ref="A10:B10"/>
    <mergeCell ref="A11:B11"/>
    <mergeCell ref="A7:A9"/>
    <mergeCell ref="C4:C5"/>
    <mergeCell ref="D4:D5"/>
    <mergeCell ref="A4:B5"/>
  </mergeCells>
  <phoneticPr fontId="29" type="noConversion"/>
  <printOptions horizontalCentered="1"/>
  <pageMargins left="0.70833333333333304" right="0.70833333333333304" top="0.74791666666666701" bottom="0.74791666666666701" header="0.31458333333333299" footer="0.31458333333333299"/>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3"/>
  <sheetViews>
    <sheetView showGridLines="0" showZeros="0" tabSelected="1" workbookViewId="0">
      <pane ySplit="6" topLeftCell="A172" activePane="bottomLeft" state="frozen"/>
      <selection pane="bottomLeft" activeCell="G192" sqref="G192"/>
    </sheetView>
  </sheetViews>
  <sheetFormatPr defaultColWidth="9" defaultRowHeight="13.5"/>
  <cols>
    <col min="1" max="1" width="64.125" style="2" customWidth="1"/>
    <col min="2" max="2" width="7.125" style="2" customWidth="1"/>
    <col min="3" max="3" width="7.875" style="2" customWidth="1"/>
    <col min="4" max="6" width="6.75" style="2" customWidth="1"/>
    <col min="7" max="7" width="64.125" style="2" customWidth="1"/>
    <col min="8" max="12" width="7.25" style="2" customWidth="1"/>
    <col min="13" max="16384" width="9" style="2"/>
  </cols>
  <sheetData>
    <row r="1" spans="1:12" ht="14.25">
      <c r="A1" s="4" t="s">
        <v>1568</v>
      </c>
      <c r="B1" s="62"/>
      <c r="C1" s="62"/>
      <c r="D1" s="62"/>
      <c r="E1" s="62"/>
      <c r="F1" s="62"/>
    </row>
    <row r="2" spans="1:12" s="1" customFormat="1" ht="22.5">
      <c r="A2" s="211" t="s">
        <v>1569</v>
      </c>
      <c r="B2" s="211"/>
      <c r="C2" s="211"/>
      <c r="D2" s="211"/>
      <c r="E2" s="211"/>
      <c r="F2" s="211"/>
      <c r="G2" s="211"/>
      <c r="H2" s="211"/>
      <c r="I2" s="211"/>
      <c r="J2" s="211"/>
      <c r="K2" s="211"/>
      <c r="L2" s="211"/>
    </row>
    <row r="3" spans="1:12" ht="14.25" customHeight="1">
      <c r="L3" s="71" t="s">
        <v>25</v>
      </c>
    </row>
    <row r="4" spans="1:12" ht="27.95" customHeight="1">
      <c r="A4" s="231" t="s">
        <v>1048</v>
      </c>
      <c r="B4" s="231"/>
      <c r="C4" s="231"/>
      <c r="D4" s="231"/>
      <c r="E4" s="231"/>
      <c r="F4" s="231"/>
      <c r="G4" s="231" t="s">
        <v>1049</v>
      </c>
      <c r="H4" s="231"/>
      <c r="I4" s="231"/>
      <c r="J4" s="231"/>
      <c r="K4" s="231"/>
      <c r="L4" s="231"/>
    </row>
    <row r="5" spans="1:12" s="52" customFormat="1" ht="19.5" customHeight="1">
      <c r="A5" s="223" t="s">
        <v>26</v>
      </c>
      <c r="B5" s="223" t="s">
        <v>27</v>
      </c>
      <c r="C5" s="223" t="s">
        <v>28</v>
      </c>
      <c r="D5" s="223" t="s">
        <v>29</v>
      </c>
      <c r="E5" s="223"/>
      <c r="F5" s="223"/>
      <c r="G5" s="223" t="s">
        <v>26</v>
      </c>
      <c r="H5" s="223" t="s">
        <v>27</v>
      </c>
      <c r="I5" s="223" t="s">
        <v>28</v>
      </c>
      <c r="J5" s="223" t="s">
        <v>29</v>
      </c>
      <c r="K5" s="223"/>
      <c r="L5" s="223"/>
    </row>
    <row r="6" spans="1:12" s="52" customFormat="1" ht="60" customHeight="1">
      <c r="A6" s="223"/>
      <c r="B6" s="223"/>
      <c r="C6" s="223"/>
      <c r="D6" s="7" t="s">
        <v>32</v>
      </c>
      <c r="E6" s="63" t="s">
        <v>33</v>
      </c>
      <c r="F6" s="63" t="s">
        <v>34</v>
      </c>
      <c r="G6" s="223"/>
      <c r="H6" s="223"/>
      <c r="I6" s="223"/>
      <c r="J6" s="7" t="s">
        <v>32</v>
      </c>
      <c r="K6" s="63" t="s">
        <v>33</v>
      </c>
      <c r="L6" s="63" t="s">
        <v>34</v>
      </c>
    </row>
    <row r="7" spans="1:12" ht="17.100000000000001" customHeight="1">
      <c r="A7" s="54" t="s">
        <v>1570</v>
      </c>
      <c r="B7" s="54"/>
      <c r="C7" s="54"/>
      <c r="D7" s="54"/>
      <c r="E7" s="64" t="e">
        <f>D7/B7*100</f>
        <v>#DIV/0!</v>
      </c>
      <c r="F7" s="64" t="e">
        <f>D7/C7*100</f>
        <v>#DIV/0!</v>
      </c>
      <c r="G7" s="64" t="s">
        <v>1571</v>
      </c>
      <c r="H7" s="10">
        <f>H8+H14+H20</f>
        <v>0</v>
      </c>
      <c r="I7" s="10">
        <f>I8+I14+I20</f>
        <v>0</v>
      </c>
      <c r="J7" s="10">
        <f>J8+J14+J20</f>
        <v>0</v>
      </c>
      <c r="K7" s="10" t="e">
        <f>J7/H7*100</f>
        <v>#DIV/0!</v>
      </c>
      <c r="L7" s="10" t="e">
        <f>J7/I7*100</f>
        <v>#DIV/0!</v>
      </c>
    </row>
    <row r="8" spans="1:12" ht="17.100000000000001" customHeight="1">
      <c r="A8" s="54" t="s">
        <v>1572</v>
      </c>
      <c r="B8" s="54"/>
      <c r="C8" s="54"/>
      <c r="D8" s="54"/>
      <c r="E8" s="64" t="e">
        <f t="shared" ref="E8:E52" si="0">D8/B8*100</f>
        <v>#DIV/0!</v>
      </c>
      <c r="F8" s="64" t="e">
        <f t="shared" ref="F8:F52" si="1">D8/C8*100</f>
        <v>#DIV/0!</v>
      </c>
      <c r="G8" s="65" t="s">
        <v>1573</v>
      </c>
      <c r="H8" s="10">
        <f>SUM(H9:H13)</f>
        <v>0</v>
      </c>
      <c r="I8" s="10">
        <f>SUM(I9:I13)</f>
        <v>0</v>
      </c>
      <c r="J8" s="10">
        <f>SUM(J9:J13)</f>
        <v>0</v>
      </c>
      <c r="K8" s="10" t="e">
        <f t="shared" ref="K8:K71" si="2">J8/H8*100</f>
        <v>#DIV/0!</v>
      </c>
      <c r="L8" s="10" t="e">
        <f t="shared" ref="L8:L71" si="3">J8/I8*100</f>
        <v>#DIV/0!</v>
      </c>
    </row>
    <row r="9" spans="1:12" ht="17.100000000000001" customHeight="1">
      <c r="A9" s="54" t="s">
        <v>1574</v>
      </c>
      <c r="B9" s="54"/>
      <c r="C9" s="54"/>
      <c r="D9" s="54"/>
      <c r="E9" s="64" t="e">
        <f t="shared" si="0"/>
        <v>#DIV/0!</v>
      </c>
      <c r="F9" s="64" t="e">
        <f t="shared" si="1"/>
        <v>#DIV/0!</v>
      </c>
      <c r="G9" s="56" t="s">
        <v>1575</v>
      </c>
      <c r="H9" s="9"/>
      <c r="I9" s="9"/>
      <c r="J9" s="9"/>
      <c r="K9" s="10" t="e">
        <f t="shared" si="2"/>
        <v>#DIV/0!</v>
      </c>
      <c r="L9" s="10" t="e">
        <f t="shared" si="3"/>
        <v>#DIV/0!</v>
      </c>
    </row>
    <row r="10" spans="1:12" ht="17.100000000000001" customHeight="1">
      <c r="A10" s="54" t="s">
        <v>1576</v>
      </c>
      <c r="B10" s="54"/>
      <c r="C10" s="54"/>
      <c r="D10" s="54"/>
      <c r="E10" s="64" t="e">
        <f t="shared" si="0"/>
        <v>#DIV/0!</v>
      </c>
      <c r="F10" s="64" t="e">
        <f t="shared" si="1"/>
        <v>#DIV/0!</v>
      </c>
      <c r="G10" s="56" t="s">
        <v>1577</v>
      </c>
      <c r="H10" s="9"/>
      <c r="I10" s="9"/>
      <c r="J10" s="9"/>
      <c r="K10" s="10" t="e">
        <f t="shared" si="2"/>
        <v>#DIV/0!</v>
      </c>
      <c r="L10" s="10" t="e">
        <f t="shared" si="3"/>
        <v>#DIV/0!</v>
      </c>
    </row>
    <row r="11" spans="1:12" ht="17.100000000000001" customHeight="1">
      <c r="A11" s="54" t="s">
        <v>1578</v>
      </c>
      <c r="B11" s="54"/>
      <c r="C11" s="54"/>
      <c r="D11" s="54"/>
      <c r="E11" s="64" t="e">
        <f t="shared" si="0"/>
        <v>#DIV/0!</v>
      </c>
      <c r="F11" s="64" t="e">
        <f t="shared" si="1"/>
        <v>#DIV/0!</v>
      </c>
      <c r="G11" s="56" t="s">
        <v>1579</v>
      </c>
      <c r="H11" s="9"/>
      <c r="I11" s="9"/>
      <c r="J11" s="9"/>
      <c r="K11" s="10" t="e">
        <f t="shared" si="2"/>
        <v>#DIV/0!</v>
      </c>
      <c r="L11" s="10" t="e">
        <f t="shared" si="3"/>
        <v>#DIV/0!</v>
      </c>
    </row>
    <row r="12" spans="1:12" ht="17.100000000000001" customHeight="1">
      <c r="A12" s="64" t="s">
        <v>1580</v>
      </c>
      <c r="B12" s="10">
        <f>SUM(B13:B17)</f>
        <v>56787</v>
      </c>
      <c r="C12" s="10">
        <f>SUM(C13:C17)</f>
        <v>11638</v>
      </c>
      <c r="D12" s="10">
        <f>SUM(D13:D17)</f>
        <v>59720</v>
      </c>
      <c r="E12" s="64">
        <f t="shared" si="0"/>
        <v>105.16491450508039</v>
      </c>
      <c r="F12" s="64">
        <f t="shared" si="1"/>
        <v>513.14658876095552</v>
      </c>
      <c r="G12" s="56" t="s">
        <v>1581</v>
      </c>
      <c r="H12" s="9"/>
      <c r="I12" s="9"/>
      <c r="J12" s="9"/>
      <c r="K12" s="10" t="e">
        <f t="shared" si="2"/>
        <v>#DIV/0!</v>
      </c>
      <c r="L12" s="10" t="e">
        <f t="shared" si="3"/>
        <v>#DIV/0!</v>
      </c>
    </row>
    <row r="13" spans="1:12" ht="17.100000000000001" customHeight="1">
      <c r="A13" s="9" t="s">
        <v>1582</v>
      </c>
      <c r="B13" s="9">
        <v>56787</v>
      </c>
      <c r="C13" s="9">
        <v>18133</v>
      </c>
      <c r="D13" s="9">
        <f>52395+7325</f>
        <v>59720</v>
      </c>
      <c r="E13" s="64">
        <f t="shared" si="0"/>
        <v>105.16491450508039</v>
      </c>
      <c r="F13" s="64">
        <f t="shared" si="1"/>
        <v>329.34428941708489</v>
      </c>
      <c r="G13" s="56" t="s">
        <v>1583</v>
      </c>
      <c r="H13" s="9"/>
      <c r="I13" s="9"/>
      <c r="J13" s="9"/>
      <c r="K13" s="10" t="e">
        <f t="shared" si="2"/>
        <v>#DIV/0!</v>
      </c>
      <c r="L13" s="10" t="e">
        <f t="shared" si="3"/>
        <v>#DIV/0!</v>
      </c>
    </row>
    <row r="14" spans="1:12" ht="17.100000000000001" customHeight="1">
      <c r="A14" s="9" t="s">
        <v>1584</v>
      </c>
      <c r="B14" s="9"/>
      <c r="C14" s="9">
        <v>1</v>
      </c>
      <c r="D14" s="9"/>
      <c r="E14" s="64" t="e">
        <f t="shared" si="0"/>
        <v>#DIV/0!</v>
      </c>
      <c r="F14" s="64">
        <f t="shared" si="1"/>
        <v>0</v>
      </c>
      <c r="G14" s="65" t="s">
        <v>1585</v>
      </c>
      <c r="H14" s="10">
        <f>SUM(H15:H19)</f>
        <v>0</v>
      </c>
      <c r="I14" s="10">
        <f>SUM(I15:I19)</f>
        <v>0</v>
      </c>
      <c r="J14" s="10">
        <f>SUM(J15:J19)</f>
        <v>0</v>
      </c>
      <c r="K14" s="10" t="e">
        <f t="shared" si="2"/>
        <v>#DIV/0!</v>
      </c>
      <c r="L14" s="10" t="e">
        <f t="shared" si="3"/>
        <v>#DIV/0!</v>
      </c>
    </row>
    <row r="15" spans="1:12" ht="17.100000000000001" customHeight="1">
      <c r="A15" s="9" t="s">
        <v>1586</v>
      </c>
      <c r="B15" s="9"/>
      <c r="C15" s="9">
        <v>736</v>
      </c>
      <c r="D15" s="9"/>
      <c r="E15" s="64" t="e">
        <f t="shared" si="0"/>
        <v>#DIV/0!</v>
      </c>
      <c r="F15" s="64">
        <f t="shared" si="1"/>
        <v>0</v>
      </c>
      <c r="G15" s="56" t="s">
        <v>1587</v>
      </c>
      <c r="H15" s="9"/>
      <c r="I15" s="9"/>
      <c r="J15" s="9"/>
      <c r="K15" s="10" t="e">
        <f t="shared" si="2"/>
        <v>#DIV/0!</v>
      </c>
      <c r="L15" s="10" t="e">
        <f t="shared" si="3"/>
        <v>#DIV/0!</v>
      </c>
    </row>
    <row r="16" spans="1:12" ht="17.100000000000001" customHeight="1">
      <c r="A16" s="9" t="s">
        <v>1588</v>
      </c>
      <c r="B16" s="9"/>
      <c r="C16" s="9">
        <v>-7663</v>
      </c>
      <c r="D16" s="9"/>
      <c r="E16" s="64" t="e">
        <f t="shared" si="0"/>
        <v>#DIV/0!</v>
      </c>
      <c r="F16" s="64">
        <f t="shared" si="1"/>
        <v>0</v>
      </c>
      <c r="G16" s="56" t="s">
        <v>1589</v>
      </c>
      <c r="H16" s="9"/>
      <c r="I16" s="9"/>
      <c r="J16" s="9"/>
      <c r="K16" s="10" t="e">
        <f t="shared" si="2"/>
        <v>#DIV/0!</v>
      </c>
      <c r="L16" s="10" t="e">
        <f t="shared" si="3"/>
        <v>#DIV/0!</v>
      </c>
    </row>
    <row r="17" spans="1:12" ht="17.100000000000001" customHeight="1">
      <c r="A17" s="9" t="s">
        <v>1590</v>
      </c>
      <c r="B17" s="54"/>
      <c r="C17" s="54">
        <v>431</v>
      </c>
      <c r="D17" s="54"/>
      <c r="E17" s="64" t="e">
        <f t="shared" si="0"/>
        <v>#DIV/0!</v>
      </c>
      <c r="F17" s="64">
        <f t="shared" si="1"/>
        <v>0</v>
      </c>
      <c r="G17" s="56" t="s">
        <v>1591</v>
      </c>
      <c r="H17" s="9"/>
      <c r="I17" s="9"/>
      <c r="J17" s="9"/>
      <c r="K17" s="10" t="e">
        <f t="shared" si="2"/>
        <v>#DIV/0!</v>
      </c>
      <c r="L17" s="10" t="e">
        <f t="shared" si="3"/>
        <v>#DIV/0!</v>
      </c>
    </row>
    <row r="18" spans="1:12" ht="17.100000000000001" customHeight="1">
      <c r="A18" s="54" t="s">
        <v>1592</v>
      </c>
      <c r="B18" s="54"/>
      <c r="C18" s="54"/>
      <c r="D18" s="54"/>
      <c r="E18" s="64" t="e">
        <f t="shared" si="0"/>
        <v>#DIV/0!</v>
      </c>
      <c r="F18" s="64" t="e">
        <f t="shared" si="1"/>
        <v>#DIV/0!</v>
      </c>
      <c r="G18" s="56" t="s">
        <v>1593</v>
      </c>
      <c r="H18" s="9"/>
      <c r="I18" s="9"/>
      <c r="J18" s="9"/>
      <c r="K18" s="10" t="e">
        <f t="shared" si="2"/>
        <v>#DIV/0!</v>
      </c>
      <c r="L18" s="10" t="e">
        <f t="shared" si="3"/>
        <v>#DIV/0!</v>
      </c>
    </row>
    <row r="19" spans="1:12" ht="17.100000000000001" customHeight="1">
      <c r="A19" s="64" t="s">
        <v>1594</v>
      </c>
      <c r="B19" s="64">
        <f>SUM(B20:B21)</f>
        <v>0</v>
      </c>
      <c r="C19" s="64">
        <f>SUM(C20:C21)</f>
        <v>0</v>
      </c>
      <c r="D19" s="64">
        <f>SUM(D20:D21)</f>
        <v>0</v>
      </c>
      <c r="E19" s="64" t="e">
        <f t="shared" si="0"/>
        <v>#DIV/0!</v>
      </c>
      <c r="F19" s="64" t="e">
        <f t="shared" si="1"/>
        <v>#DIV/0!</v>
      </c>
      <c r="G19" s="56" t="s">
        <v>1595</v>
      </c>
      <c r="H19" s="9"/>
      <c r="I19" s="9"/>
      <c r="J19" s="9"/>
      <c r="K19" s="10" t="e">
        <f t="shared" si="2"/>
        <v>#DIV/0!</v>
      </c>
      <c r="L19" s="10" t="e">
        <f t="shared" si="3"/>
        <v>#DIV/0!</v>
      </c>
    </row>
    <row r="20" spans="1:12" ht="17.100000000000001" customHeight="1">
      <c r="A20" s="9" t="s">
        <v>1596</v>
      </c>
      <c r="B20" s="9"/>
      <c r="C20" s="9"/>
      <c r="D20" s="9"/>
      <c r="E20" s="64" t="e">
        <f t="shared" si="0"/>
        <v>#DIV/0!</v>
      </c>
      <c r="F20" s="64" t="e">
        <f t="shared" si="1"/>
        <v>#DIV/0!</v>
      </c>
      <c r="G20" s="65" t="s">
        <v>1597</v>
      </c>
      <c r="H20" s="10">
        <f>SUM(H21:H22)</f>
        <v>0</v>
      </c>
      <c r="I20" s="10">
        <f>SUM(I21:I22)</f>
        <v>0</v>
      </c>
      <c r="J20" s="10">
        <f>SUM(J21:J22)</f>
        <v>0</v>
      </c>
      <c r="K20" s="10" t="e">
        <f t="shared" si="2"/>
        <v>#DIV/0!</v>
      </c>
      <c r="L20" s="10" t="e">
        <f t="shared" si="3"/>
        <v>#DIV/0!</v>
      </c>
    </row>
    <row r="21" spans="1:12" ht="17.100000000000001" customHeight="1">
      <c r="A21" s="9" t="s">
        <v>1598</v>
      </c>
      <c r="B21" s="9"/>
      <c r="C21" s="9"/>
      <c r="D21" s="9"/>
      <c r="E21" s="64" t="e">
        <f t="shared" si="0"/>
        <v>#DIV/0!</v>
      </c>
      <c r="F21" s="64" t="e">
        <f t="shared" si="1"/>
        <v>#DIV/0!</v>
      </c>
      <c r="G21" s="58" t="s">
        <v>1599</v>
      </c>
      <c r="H21" s="9"/>
      <c r="I21" s="9"/>
      <c r="J21" s="9"/>
      <c r="K21" s="10" t="e">
        <f t="shared" si="2"/>
        <v>#DIV/0!</v>
      </c>
      <c r="L21" s="10" t="e">
        <f t="shared" si="3"/>
        <v>#DIV/0!</v>
      </c>
    </row>
    <row r="22" spans="1:12" ht="17.100000000000001" customHeight="1">
      <c r="A22" s="54" t="s">
        <v>1600</v>
      </c>
      <c r="B22" s="54">
        <v>300</v>
      </c>
      <c r="C22" s="54">
        <v>372</v>
      </c>
      <c r="D22" s="54">
        <v>100</v>
      </c>
      <c r="E22" s="64">
        <f t="shared" si="0"/>
        <v>33.333333333333329</v>
      </c>
      <c r="F22" s="64">
        <f t="shared" si="1"/>
        <v>26.881720430107524</v>
      </c>
      <c r="G22" s="58" t="s">
        <v>1601</v>
      </c>
      <c r="H22" s="9"/>
      <c r="I22" s="9"/>
      <c r="J22" s="9"/>
      <c r="K22" s="10" t="e">
        <f t="shared" si="2"/>
        <v>#DIV/0!</v>
      </c>
      <c r="L22" s="10" t="e">
        <f t="shared" si="3"/>
        <v>#DIV/0!</v>
      </c>
    </row>
    <row r="23" spans="1:12" ht="17.100000000000001" customHeight="1">
      <c r="A23" s="54" t="s">
        <v>1602</v>
      </c>
      <c r="B23" s="54"/>
      <c r="C23" s="54"/>
      <c r="D23" s="54"/>
      <c r="E23" s="64" t="e">
        <f t="shared" si="0"/>
        <v>#DIV/0!</v>
      </c>
      <c r="F23" s="64" t="e">
        <f t="shared" si="1"/>
        <v>#DIV/0!</v>
      </c>
      <c r="G23" s="64" t="s">
        <v>1603</v>
      </c>
      <c r="H23" s="10">
        <f>H24+H28+H32</f>
        <v>120</v>
      </c>
      <c r="I23" s="10">
        <f>I24+I28+I32</f>
        <v>125</v>
      </c>
      <c r="J23" s="10">
        <f>J24+J28+J32</f>
        <v>124</v>
      </c>
      <c r="K23" s="10">
        <f t="shared" si="2"/>
        <v>103.33333333333334</v>
      </c>
      <c r="L23" s="10">
        <f t="shared" si="3"/>
        <v>99.2</v>
      </c>
    </row>
    <row r="24" spans="1:12" ht="17.100000000000001" customHeight="1">
      <c r="A24" s="54" t="s">
        <v>1604</v>
      </c>
      <c r="B24" s="54"/>
      <c r="C24" s="54"/>
      <c r="D24" s="54"/>
      <c r="E24" s="64" t="e">
        <f t="shared" si="0"/>
        <v>#DIV/0!</v>
      </c>
      <c r="F24" s="64" t="e">
        <f t="shared" si="1"/>
        <v>#DIV/0!</v>
      </c>
      <c r="G24" s="65" t="s">
        <v>1605</v>
      </c>
      <c r="H24" s="10">
        <f>SUM(H25:H27)</f>
        <v>0</v>
      </c>
      <c r="I24" s="10">
        <f>SUM(I25:I27)</f>
        <v>125</v>
      </c>
      <c r="J24" s="10">
        <f>SUM(J25:J27)</f>
        <v>4</v>
      </c>
      <c r="K24" s="10" t="e">
        <f t="shared" si="2"/>
        <v>#DIV/0!</v>
      </c>
      <c r="L24" s="10">
        <f t="shared" si="3"/>
        <v>3.2</v>
      </c>
    </row>
    <row r="25" spans="1:12" ht="17.100000000000001" customHeight="1">
      <c r="A25" s="54" t="s">
        <v>1606</v>
      </c>
      <c r="B25" s="54">
        <v>1500</v>
      </c>
      <c r="C25" s="54">
        <v>100</v>
      </c>
      <c r="D25" s="54">
        <v>1000</v>
      </c>
      <c r="E25" s="64">
        <f t="shared" si="0"/>
        <v>66.666666666666657</v>
      </c>
      <c r="F25" s="64">
        <f t="shared" si="1"/>
        <v>1000</v>
      </c>
      <c r="G25" s="56" t="s">
        <v>1607</v>
      </c>
      <c r="H25" s="9"/>
      <c r="I25" s="9">
        <v>22</v>
      </c>
      <c r="J25" s="9"/>
      <c r="K25" s="10" t="e">
        <f t="shared" si="2"/>
        <v>#DIV/0!</v>
      </c>
      <c r="L25" s="10">
        <f t="shared" si="3"/>
        <v>0</v>
      </c>
    </row>
    <row r="26" spans="1:12" ht="17.100000000000001" customHeight="1">
      <c r="A26" s="54" t="s">
        <v>1608</v>
      </c>
      <c r="B26" s="54">
        <v>1600</v>
      </c>
      <c r="C26" s="54">
        <v>1044</v>
      </c>
      <c r="D26" s="54">
        <f>1700+150</f>
        <v>1850</v>
      </c>
      <c r="E26" s="64">
        <f t="shared" si="0"/>
        <v>115.625</v>
      </c>
      <c r="F26" s="64">
        <f t="shared" si="1"/>
        <v>177.20306513409963</v>
      </c>
      <c r="G26" s="56" t="s">
        <v>1609</v>
      </c>
      <c r="H26" s="9"/>
      <c r="I26" s="9">
        <v>103</v>
      </c>
      <c r="J26" s="9">
        <v>4</v>
      </c>
      <c r="K26" s="10" t="e">
        <f t="shared" si="2"/>
        <v>#DIV/0!</v>
      </c>
      <c r="L26" s="10">
        <f t="shared" si="3"/>
        <v>3.8834951456310676</v>
      </c>
    </row>
    <row r="27" spans="1:12" ht="17.100000000000001" customHeight="1">
      <c r="A27" s="64" t="s">
        <v>1610</v>
      </c>
      <c r="B27" s="64">
        <f>SUM(B28:B32)</f>
        <v>0</v>
      </c>
      <c r="C27" s="64">
        <f>SUM(C28:C32)</f>
        <v>0</v>
      </c>
      <c r="D27" s="64">
        <f>SUM(D28:D32)</f>
        <v>0</v>
      </c>
      <c r="E27" s="64" t="e">
        <f t="shared" si="0"/>
        <v>#DIV/0!</v>
      </c>
      <c r="F27" s="64" t="e">
        <f t="shared" si="1"/>
        <v>#DIV/0!</v>
      </c>
      <c r="G27" s="56" t="s">
        <v>1611</v>
      </c>
      <c r="H27" s="9"/>
      <c r="I27" s="9"/>
      <c r="J27" s="9"/>
      <c r="K27" s="10" t="e">
        <f t="shared" si="2"/>
        <v>#DIV/0!</v>
      </c>
      <c r="L27" s="10" t="e">
        <f t="shared" si="3"/>
        <v>#DIV/0!</v>
      </c>
    </row>
    <row r="28" spans="1:12" ht="17.100000000000001" customHeight="1">
      <c r="A28" s="9" t="s">
        <v>1612</v>
      </c>
      <c r="B28" s="9"/>
      <c r="C28" s="9"/>
      <c r="D28" s="9"/>
      <c r="E28" s="64" t="e">
        <f t="shared" si="0"/>
        <v>#DIV/0!</v>
      </c>
      <c r="F28" s="64" t="e">
        <f t="shared" si="1"/>
        <v>#DIV/0!</v>
      </c>
      <c r="G28" s="65" t="s">
        <v>1613</v>
      </c>
      <c r="H28" s="10">
        <f>SUM(H29:H31)</f>
        <v>120</v>
      </c>
      <c r="I28" s="10">
        <f>SUM(I29:I31)</f>
        <v>0</v>
      </c>
      <c r="J28" s="10">
        <f>SUM(J29:J31)</f>
        <v>120</v>
      </c>
      <c r="K28" s="10">
        <f t="shared" si="2"/>
        <v>100</v>
      </c>
      <c r="L28" s="10" t="e">
        <f t="shared" si="3"/>
        <v>#DIV/0!</v>
      </c>
    </row>
    <row r="29" spans="1:12" ht="17.100000000000001" customHeight="1">
      <c r="A29" s="9" t="s">
        <v>1614</v>
      </c>
      <c r="B29" s="9"/>
      <c r="C29" s="9"/>
      <c r="D29" s="9"/>
      <c r="E29" s="64" t="e">
        <f t="shared" si="0"/>
        <v>#DIV/0!</v>
      </c>
      <c r="F29" s="64" t="e">
        <f t="shared" si="1"/>
        <v>#DIV/0!</v>
      </c>
      <c r="G29" s="56" t="s">
        <v>1607</v>
      </c>
      <c r="H29" s="9"/>
      <c r="I29" s="9"/>
      <c r="J29" s="9"/>
      <c r="K29" s="10" t="e">
        <f t="shared" si="2"/>
        <v>#DIV/0!</v>
      </c>
      <c r="L29" s="10" t="e">
        <f t="shared" si="3"/>
        <v>#DIV/0!</v>
      </c>
    </row>
    <row r="30" spans="1:12" ht="17.100000000000001" customHeight="1">
      <c r="A30" s="9" t="s">
        <v>1615</v>
      </c>
      <c r="B30" s="9"/>
      <c r="C30" s="9"/>
      <c r="D30" s="9"/>
      <c r="E30" s="64" t="e">
        <f t="shared" si="0"/>
        <v>#DIV/0!</v>
      </c>
      <c r="F30" s="64" t="e">
        <f t="shared" si="1"/>
        <v>#DIV/0!</v>
      </c>
      <c r="G30" s="56" t="s">
        <v>1609</v>
      </c>
      <c r="H30" s="9">
        <v>120</v>
      </c>
      <c r="I30" s="9"/>
      <c r="J30" s="9">
        <v>120</v>
      </c>
      <c r="K30" s="10">
        <f t="shared" si="2"/>
        <v>100</v>
      </c>
      <c r="L30" s="10" t="e">
        <f t="shared" si="3"/>
        <v>#DIV/0!</v>
      </c>
    </row>
    <row r="31" spans="1:12" ht="17.100000000000001" customHeight="1">
      <c r="A31" s="9" t="s">
        <v>1616</v>
      </c>
      <c r="B31" s="9"/>
      <c r="C31" s="9"/>
      <c r="D31" s="9"/>
      <c r="E31" s="64" t="e">
        <f t="shared" si="0"/>
        <v>#DIV/0!</v>
      </c>
      <c r="F31" s="64" t="e">
        <f t="shared" si="1"/>
        <v>#DIV/0!</v>
      </c>
      <c r="G31" s="8" t="s">
        <v>1617</v>
      </c>
      <c r="H31" s="9"/>
      <c r="I31" s="9"/>
      <c r="J31" s="9"/>
      <c r="K31" s="10" t="e">
        <f t="shared" si="2"/>
        <v>#DIV/0!</v>
      </c>
      <c r="L31" s="10" t="e">
        <f t="shared" si="3"/>
        <v>#DIV/0!</v>
      </c>
    </row>
    <row r="32" spans="1:12" ht="17.100000000000001" customHeight="1">
      <c r="A32" s="9" t="s">
        <v>1618</v>
      </c>
      <c r="B32" s="9"/>
      <c r="C32" s="9"/>
      <c r="D32" s="9"/>
      <c r="E32" s="64" t="e">
        <f t="shared" si="0"/>
        <v>#DIV/0!</v>
      </c>
      <c r="F32" s="64" t="e">
        <f t="shared" si="1"/>
        <v>#DIV/0!</v>
      </c>
      <c r="G32" s="65" t="s">
        <v>1619</v>
      </c>
      <c r="H32" s="10">
        <f>SUM(H33:H34)</f>
        <v>0</v>
      </c>
      <c r="I32" s="10">
        <f>SUM(I33:I34)</f>
        <v>0</v>
      </c>
      <c r="J32" s="10">
        <f>SUM(J33:J34)</f>
        <v>0</v>
      </c>
      <c r="K32" s="10" t="e">
        <f t="shared" si="2"/>
        <v>#DIV/0!</v>
      </c>
      <c r="L32" s="10" t="e">
        <f t="shared" si="3"/>
        <v>#DIV/0!</v>
      </c>
    </row>
    <row r="33" spans="1:12" ht="17.100000000000001" customHeight="1">
      <c r="A33" s="54" t="s">
        <v>1620</v>
      </c>
      <c r="B33" s="54"/>
      <c r="C33" s="54"/>
      <c r="D33" s="54"/>
      <c r="E33" s="64" t="e">
        <f t="shared" si="0"/>
        <v>#DIV/0!</v>
      </c>
      <c r="F33" s="64" t="e">
        <f t="shared" si="1"/>
        <v>#DIV/0!</v>
      </c>
      <c r="G33" s="58" t="s">
        <v>1609</v>
      </c>
      <c r="H33" s="9"/>
      <c r="I33" s="9"/>
      <c r="J33" s="9"/>
      <c r="K33" s="10" t="e">
        <f t="shared" si="2"/>
        <v>#DIV/0!</v>
      </c>
      <c r="L33" s="10" t="e">
        <f t="shared" si="3"/>
        <v>#DIV/0!</v>
      </c>
    </row>
    <row r="34" spans="1:12" ht="17.100000000000001" customHeight="1">
      <c r="A34" s="10" t="s">
        <v>1621</v>
      </c>
      <c r="B34" s="10">
        <f>B35+B36+B37+B41+B42+B43+B44+B45+B46+B49+B50</f>
        <v>0</v>
      </c>
      <c r="C34" s="10">
        <f>C35+C36+C37+C41+C42+C43+C44+C45+C46+C49+C50</f>
        <v>236</v>
      </c>
      <c r="D34" s="10">
        <f>D35+D36+D37+D41+D42+D43+D44+D45+D46+D49+D50</f>
        <v>0</v>
      </c>
      <c r="E34" s="64" t="e">
        <f t="shared" si="0"/>
        <v>#DIV/0!</v>
      </c>
      <c r="F34" s="64">
        <f t="shared" si="1"/>
        <v>0</v>
      </c>
      <c r="G34" s="58" t="s">
        <v>1622</v>
      </c>
      <c r="H34" s="9"/>
      <c r="I34" s="9"/>
      <c r="J34" s="9"/>
      <c r="K34" s="10" t="e">
        <f t="shared" si="2"/>
        <v>#DIV/0!</v>
      </c>
      <c r="L34" s="10" t="e">
        <f t="shared" si="3"/>
        <v>#DIV/0!</v>
      </c>
    </row>
    <row r="35" spans="1:12" ht="17.100000000000001" customHeight="1">
      <c r="A35" s="66" t="s">
        <v>1623</v>
      </c>
      <c r="B35" s="9"/>
      <c r="C35" s="9"/>
      <c r="D35" s="9"/>
      <c r="E35" s="64" t="e">
        <f t="shared" si="0"/>
        <v>#DIV/0!</v>
      </c>
      <c r="F35" s="64" t="e">
        <f t="shared" si="1"/>
        <v>#DIV/0!</v>
      </c>
      <c r="G35" s="64" t="s">
        <v>1624</v>
      </c>
      <c r="H35" s="10">
        <f>H36+H41</f>
        <v>0</v>
      </c>
      <c r="I35" s="10">
        <f>I36+I41</f>
        <v>0</v>
      </c>
      <c r="J35" s="10">
        <f>J36+J41</f>
        <v>0</v>
      </c>
      <c r="K35" s="10" t="e">
        <f t="shared" si="2"/>
        <v>#DIV/0!</v>
      </c>
      <c r="L35" s="10" t="e">
        <f t="shared" si="3"/>
        <v>#DIV/0!</v>
      </c>
    </row>
    <row r="36" spans="1:12" ht="17.100000000000001" customHeight="1">
      <c r="A36" s="66" t="s">
        <v>1625</v>
      </c>
      <c r="B36" s="9"/>
      <c r="C36" s="9"/>
      <c r="D36" s="9"/>
      <c r="E36" s="64" t="e">
        <f t="shared" si="0"/>
        <v>#DIV/0!</v>
      </c>
      <c r="F36" s="64" t="e">
        <f t="shared" si="1"/>
        <v>#DIV/0!</v>
      </c>
      <c r="G36" s="64" t="s">
        <v>1626</v>
      </c>
      <c r="H36" s="10">
        <f>SUM(H37:H40)</f>
        <v>0</v>
      </c>
      <c r="I36" s="10">
        <f>SUM(I37:I40)</f>
        <v>0</v>
      </c>
      <c r="J36" s="10">
        <f>SUM(J37:J40)</f>
        <v>0</v>
      </c>
      <c r="K36" s="10" t="e">
        <f t="shared" si="2"/>
        <v>#DIV/0!</v>
      </c>
      <c r="L36" s="10" t="e">
        <f t="shared" si="3"/>
        <v>#DIV/0!</v>
      </c>
    </row>
    <row r="37" spans="1:12" ht="17.100000000000001" customHeight="1">
      <c r="A37" s="67" t="s">
        <v>1627</v>
      </c>
      <c r="B37" s="10">
        <f>SUM(B38:B40)</f>
        <v>0</v>
      </c>
      <c r="C37" s="10">
        <f>SUM(C38:C40)</f>
        <v>0</v>
      </c>
      <c r="D37" s="10">
        <f>SUM(D38:D40)</f>
        <v>0</v>
      </c>
      <c r="E37" s="64" t="e">
        <f t="shared" si="0"/>
        <v>#DIV/0!</v>
      </c>
      <c r="F37" s="64" t="e">
        <f t="shared" si="1"/>
        <v>#DIV/0!</v>
      </c>
      <c r="G37" s="54" t="s">
        <v>1628</v>
      </c>
      <c r="H37" s="9"/>
      <c r="I37" s="9"/>
      <c r="J37" s="9"/>
      <c r="K37" s="10" t="e">
        <f t="shared" si="2"/>
        <v>#DIV/0!</v>
      </c>
      <c r="L37" s="10" t="e">
        <f t="shared" si="3"/>
        <v>#DIV/0!</v>
      </c>
    </row>
    <row r="38" spans="1:12" ht="17.100000000000001" customHeight="1">
      <c r="A38" s="66" t="s">
        <v>1629</v>
      </c>
      <c r="B38" s="9"/>
      <c r="C38" s="9"/>
      <c r="D38" s="9"/>
      <c r="E38" s="64" t="e">
        <f t="shared" si="0"/>
        <v>#DIV/0!</v>
      </c>
      <c r="F38" s="64" t="e">
        <f t="shared" si="1"/>
        <v>#DIV/0!</v>
      </c>
      <c r="G38" s="54" t="s">
        <v>1630</v>
      </c>
      <c r="H38" s="9"/>
      <c r="I38" s="9"/>
      <c r="J38" s="9"/>
      <c r="K38" s="10" t="e">
        <f t="shared" si="2"/>
        <v>#DIV/0!</v>
      </c>
      <c r="L38" s="10" t="e">
        <f t="shared" si="3"/>
        <v>#DIV/0!</v>
      </c>
    </row>
    <row r="39" spans="1:12" ht="17.100000000000001" customHeight="1">
      <c r="A39" s="56" t="s">
        <v>1631</v>
      </c>
      <c r="B39" s="9"/>
      <c r="C39" s="9"/>
      <c r="D39" s="9"/>
      <c r="E39" s="64" t="e">
        <f t="shared" si="0"/>
        <v>#DIV/0!</v>
      </c>
      <c r="F39" s="64" t="e">
        <f t="shared" si="1"/>
        <v>#DIV/0!</v>
      </c>
      <c r="G39" s="54" t="s">
        <v>1632</v>
      </c>
      <c r="H39" s="9"/>
      <c r="I39" s="9"/>
      <c r="J39" s="9"/>
      <c r="K39" s="10" t="e">
        <f t="shared" si="2"/>
        <v>#DIV/0!</v>
      </c>
      <c r="L39" s="10" t="e">
        <f t="shared" si="3"/>
        <v>#DIV/0!</v>
      </c>
    </row>
    <row r="40" spans="1:12" ht="17.100000000000001" customHeight="1">
      <c r="A40" s="56" t="s">
        <v>1633</v>
      </c>
      <c r="B40" s="9"/>
      <c r="C40" s="9"/>
      <c r="D40" s="9"/>
      <c r="E40" s="64" t="e">
        <f t="shared" si="0"/>
        <v>#DIV/0!</v>
      </c>
      <c r="F40" s="64" t="e">
        <f t="shared" si="1"/>
        <v>#DIV/0!</v>
      </c>
      <c r="G40" s="54" t="s">
        <v>1634</v>
      </c>
      <c r="H40" s="9"/>
      <c r="I40" s="9"/>
      <c r="J40" s="9"/>
      <c r="K40" s="10" t="e">
        <f t="shared" si="2"/>
        <v>#DIV/0!</v>
      </c>
      <c r="L40" s="10" t="e">
        <f t="shared" si="3"/>
        <v>#DIV/0!</v>
      </c>
    </row>
    <row r="41" spans="1:12" ht="17.100000000000001" customHeight="1">
      <c r="A41" s="66" t="s">
        <v>1635</v>
      </c>
      <c r="B41" s="9"/>
      <c r="C41" s="9"/>
      <c r="D41" s="9"/>
      <c r="E41" s="64" t="e">
        <f t="shared" si="0"/>
        <v>#DIV/0!</v>
      </c>
      <c r="F41" s="64" t="e">
        <f t="shared" si="1"/>
        <v>#DIV/0!</v>
      </c>
      <c r="G41" s="64" t="s">
        <v>1636</v>
      </c>
      <c r="H41" s="10">
        <f>SUM(H42:H45)</f>
        <v>0</v>
      </c>
      <c r="I41" s="10">
        <f>SUM(I42:I45)</f>
        <v>0</v>
      </c>
      <c r="J41" s="10">
        <f>SUM(J42:J45)</f>
        <v>0</v>
      </c>
      <c r="K41" s="10" t="e">
        <f t="shared" si="2"/>
        <v>#DIV/0!</v>
      </c>
      <c r="L41" s="10" t="e">
        <f t="shared" si="3"/>
        <v>#DIV/0!</v>
      </c>
    </row>
    <row r="42" spans="1:12" ht="17.100000000000001" customHeight="1">
      <c r="A42" s="66" t="s">
        <v>1637</v>
      </c>
      <c r="B42" s="9"/>
      <c r="C42" s="9"/>
      <c r="D42" s="9"/>
      <c r="E42" s="64" t="e">
        <f t="shared" si="0"/>
        <v>#DIV/0!</v>
      </c>
      <c r="F42" s="64" t="e">
        <f t="shared" si="1"/>
        <v>#DIV/0!</v>
      </c>
      <c r="G42" s="54" t="s">
        <v>1638</v>
      </c>
      <c r="H42" s="9"/>
      <c r="I42" s="9"/>
      <c r="J42" s="9"/>
      <c r="K42" s="10" t="e">
        <f t="shared" si="2"/>
        <v>#DIV/0!</v>
      </c>
      <c r="L42" s="10" t="e">
        <f t="shared" si="3"/>
        <v>#DIV/0!</v>
      </c>
    </row>
    <row r="43" spans="1:12" ht="17.100000000000001" customHeight="1">
      <c r="A43" s="66" t="s">
        <v>1639</v>
      </c>
      <c r="B43" s="9"/>
      <c r="C43" s="9"/>
      <c r="D43" s="9"/>
      <c r="E43" s="64" t="e">
        <f t="shared" si="0"/>
        <v>#DIV/0!</v>
      </c>
      <c r="F43" s="64" t="e">
        <f t="shared" si="1"/>
        <v>#DIV/0!</v>
      </c>
      <c r="G43" s="54" t="s">
        <v>1640</v>
      </c>
      <c r="H43" s="9"/>
      <c r="I43" s="9"/>
      <c r="J43" s="9"/>
      <c r="K43" s="10" t="e">
        <f t="shared" si="2"/>
        <v>#DIV/0!</v>
      </c>
      <c r="L43" s="10" t="e">
        <f t="shared" si="3"/>
        <v>#DIV/0!</v>
      </c>
    </row>
    <row r="44" spans="1:12" ht="17.100000000000001" customHeight="1">
      <c r="A44" s="66" t="s">
        <v>1641</v>
      </c>
      <c r="B44" s="9"/>
      <c r="C44" s="9"/>
      <c r="D44" s="9"/>
      <c r="E44" s="64" t="e">
        <f t="shared" si="0"/>
        <v>#DIV/0!</v>
      </c>
      <c r="F44" s="64" t="e">
        <f t="shared" si="1"/>
        <v>#DIV/0!</v>
      </c>
      <c r="G44" s="54" t="s">
        <v>1642</v>
      </c>
      <c r="H44" s="9"/>
      <c r="I44" s="9"/>
      <c r="J44" s="9"/>
      <c r="K44" s="10" t="e">
        <f t="shared" si="2"/>
        <v>#DIV/0!</v>
      </c>
      <c r="L44" s="10" t="e">
        <f t="shared" si="3"/>
        <v>#DIV/0!</v>
      </c>
    </row>
    <row r="45" spans="1:12" ht="17.100000000000001" customHeight="1">
      <c r="A45" s="66" t="s">
        <v>1643</v>
      </c>
      <c r="B45" s="9"/>
      <c r="C45" s="9"/>
      <c r="D45" s="9"/>
      <c r="E45" s="64" t="e">
        <f t="shared" si="0"/>
        <v>#DIV/0!</v>
      </c>
      <c r="F45" s="64" t="e">
        <f t="shared" si="1"/>
        <v>#DIV/0!</v>
      </c>
      <c r="G45" s="54" t="s">
        <v>1644</v>
      </c>
      <c r="H45" s="9"/>
      <c r="I45" s="9"/>
      <c r="J45" s="9"/>
      <c r="K45" s="10" t="e">
        <f t="shared" si="2"/>
        <v>#DIV/0!</v>
      </c>
      <c r="L45" s="10" t="e">
        <f t="shared" si="3"/>
        <v>#DIV/0!</v>
      </c>
    </row>
    <row r="46" spans="1:12" ht="17.100000000000001" customHeight="1">
      <c r="A46" s="67" t="s">
        <v>1645</v>
      </c>
      <c r="B46" s="10">
        <f>SUM(B47:B48)</f>
        <v>0</v>
      </c>
      <c r="C46" s="10">
        <f>SUM(C47:C48)</f>
        <v>0</v>
      </c>
      <c r="D46" s="10">
        <f>SUM(D47:D48)</f>
        <v>0</v>
      </c>
      <c r="E46" s="64" t="e">
        <f t="shared" si="0"/>
        <v>#DIV/0!</v>
      </c>
      <c r="F46" s="64" t="e">
        <f t="shared" si="1"/>
        <v>#DIV/0!</v>
      </c>
      <c r="G46" s="64" t="s">
        <v>1646</v>
      </c>
      <c r="H46" s="10">
        <f>H47+H63+H67+H68+H74+H78+H82+H86+H92+H95</f>
        <v>53657</v>
      </c>
      <c r="I46" s="10">
        <f>I47+I63+I67+I68+I74+I78+I82+I86+I92+I95</f>
        <v>666</v>
      </c>
      <c r="J46" s="10">
        <f>J47+J63+J67+J68+J74+J78+J82+J86+J92+J95</f>
        <v>56118</v>
      </c>
      <c r="K46" s="10">
        <f t="shared" si="2"/>
        <v>104.58654043274875</v>
      </c>
      <c r="L46" s="10">
        <f t="shared" si="3"/>
        <v>8426.1261261261261</v>
      </c>
    </row>
    <row r="47" spans="1:12" s="3" customFormat="1" ht="17.100000000000001" customHeight="1">
      <c r="A47" s="9" t="s">
        <v>1647</v>
      </c>
      <c r="B47" s="68"/>
      <c r="C47" s="68"/>
      <c r="D47" s="68"/>
      <c r="E47" s="64" t="e">
        <f t="shared" si="0"/>
        <v>#DIV/0!</v>
      </c>
      <c r="F47" s="64" t="e">
        <f t="shared" si="1"/>
        <v>#DIV/0!</v>
      </c>
      <c r="G47" s="64" t="s">
        <v>1648</v>
      </c>
      <c r="H47" s="10">
        <f>SUM(H48:H62)</f>
        <v>51812</v>
      </c>
      <c r="I47" s="10">
        <f>SUM(I48:I62)</f>
        <v>666</v>
      </c>
      <c r="J47" s="10">
        <f>SUM(J48:J62)</f>
        <v>54418</v>
      </c>
      <c r="K47" s="10">
        <f t="shared" si="2"/>
        <v>105.02972284412877</v>
      </c>
      <c r="L47" s="10">
        <f t="shared" si="3"/>
        <v>8170.8708708708709</v>
      </c>
    </row>
    <row r="48" spans="1:12" ht="17.100000000000001" customHeight="1">
      <c r="A48" s="56" t="s">
        <v>1649</v>
      </c>
      <c r="B48" s="9"/>
      <c r="C48" s="9"/>
      <c r="D48" s="9"/>
      <c r="E48" s="64" t="e">
        <f t="shared" si="0"/>
        <v>#DIV/0!</v>
      </c>
      <c r="F48" s="64" t="e">
        <f t="shared" si="1"/>
        <v>#DIV/0!</v>
      </c>
      <c r="G48" s="8" t="s">
        <v>1650</v>
      </c>
      <c r="H48" s="9">
        <v>6869</v>
      </c>
      <c r="I48" s="9">
        <v>500</v>
      </c>
      <c r="J48" s="9">
        <f>8420+734+44</f>
        <v>9198</v>
      </c>
      <c r="K48" s="10">
        <f t="shared" si="2"/>
        <v>133.90595428737808</v>
      </c>
      <c r="L48" s="10">
        <f t="shared" si="3"/>
        <v>1839.6000000000001</v>
      </c>
    </row>
    <row r="49" spans="1:12" ht="17.100000000000001" customHeight="1">
      <c r="A49" s="66" t="s">
        <v>1651</v>
      </c>
      <c r="B49" s="9"/>
      <c r="C49" s="9"/>
      <c r="D49" s="9"/>
      <c r="E49" s="64" t="e">
        <f t="shared" si="0"/>
        <v>#DIV/0!</v>
      </c>
      <c r="F49" s="64" t="e">
        <f t="shared" si="1"/>
        <v>#DIV/0!</v>
      </c>
      <c r="G49" s="8" t="s">
        <v>1652</v>
      </c>
      <c r="H49" s="9">
        <v>4074</v>
      </c>
      <c r="I49" s="9">
        <v>0</v>
      </c>
      <c r="J49" s="9">
        <v>4825</v>
      </c>
      <c r="K49" s="10">
        <f t="shared" si="2"/>
        <v>118.43397152675503</v>
      </c>
      <c r="L49" s="10" t="e">
        <f t="shared" si="3"/>
        <v>#DIV/0!</v>
      </c>
    </row>
    <row r="50" spans="1:12" ht="17.100000000000001" customHeight="1">
      <c r="A50" s="67" t="s">
        <v>1653</v>
      </c>
      <c r="B50" s="10">
        <f>SUM(B51:B52)</f>
        <v>0</v>
      </c>
      <c r="C50" s="10">
        <f>SUM(C51:C52)</f>
        <v>236</v>
      </c>
      <c r="D50" s="10">
        <f>SUM(D51:D52)</f>
        <v>0</v>
      </c>
      <c r="E50" s="64" t="e">
        <f t="shared" si="0"/>
        <v>#DIV/0!</v>
      </c>
      <c r="F50" s="64">
        <f t="shared" si="1"/>
        <v>0</v>
      </c>
      <c r="G50" s="8" t="s">
        <v>1654</v>
      </c>
      <c r="H50" s="9">
        <v>28800</v>
      </c>
      <c r="I50" s="9">
        <v>17</v>
      </c>
      <c r="J50" s="9">
        <f>26000+1245</f>
        <v>27245</v>
      </c>
      <c r="K50" s="10">
        <f t="shared" si="2"/>
        <v>94.600694444444443</v>
      </c>
      <c r="L50" s="10">
        <f t="shared" si="3"/>
        <v>160264.70588235295</v>
      </c>
    </row>
    <row r="51" spans="1:12" ht="17.100000000000001" customHeight="1">
      <c r="A51" s="66" t="s">
        <v>1655</v>
      </c>
      <c r="B51" s="56"/>
      <c r="C51" s="56">
        <v>236</v>
      </c>
      <c r="D51" s="56"/>
      <c r="E51" s="64" t="e">
        <f t="shared" si="0"/>
        <v>#DIV/0!</v>
      </c>
      <c r="F51" s="64">
        <f t="shared" si="1"/>
        <v>0</v>
      </c>
      <c r="G51" s="8" t="s">
        <v>1656</v>
      </c>
      <c r="H51" s="9"/>
      <c r="I51" s="9">
        <v>0</v>
      </c>
      <c r="J51" s="9"/>
      <c r="K51" s="10" t="e">
        <f t="shared" si="2"/>
        <v>#DIV/0!</v>
      </c>
      <c r="L51" s="10" t="e">
        <f t="shared" si="3"/>
        <v>#DIV/0!</v>
      </c>
    </row>
    <row r="52" spans="1:12" ht="17.100000000000001" customHeight="1">
      <c r="A52" s="56" t="s">
        <v>1657</v>
      </c>
      <c r="B52" s="56"/>
      <c r="C52" s="56"/>
      <c r="D52" s="56"/>
      <c r="E52" s="64" t="e">
        <f t="shared" si="0"/>
        <v>#DIV/0!</v>
      </c>
      <c r="F52" s="64" t="e">
        <f t="shared" si="1"/>
        <v>#DIV/0!</v>
      </c>
      <c r="G52" s="8" t="s">
        <v>1658</v>
      </c>
      <c r="H52" s="9">
        <v>2426</v>
      </c>
      <c r="I52" s="9">
        <v>149</v>
      </c>
      <c r="J52" s="9">
        <v>3507</v>
      </c>
      <c r="K52" s="10">
        <f t="shared" si="2"/>
        <v>144.55894476504534</v>
      </c>
      <c r="L52" s="10">
        <f t="shared" si="3"/>
        <v>2353.6912751677855</v>
      </c>
    </row>
    <row r="53" spans="1:12" ht="17.100000000000001" customHeight="1">
      <c r="A53" s="56"/>
      <c r="B53" s="56"/>
      <c r="C53" s="56"/>
      <c r="D53" s="56"/>
      <c r="E53" s="69"/>
      <c r="F53" s="69"/>
      <c r="G53" s="8" t="s">
        <v>1659</v>
      </c>
      <c r="H53" s="9"/>
      <c r="I53" s="9"/>
      <c r="J53" s="9"/>
      <c r="K53" s="10" t="e">
        <f t="shared" si="2"/>
        <v>#DIV/0!</v>
      </c>
      <c r="L53" s="10" t="e">
        <f t="shared" si="3"/>
        <v>#DIV/0!</v>
      </c>
    </row>
    <row r="54" spans="1:12" ht="17.100000000000001" customHeight="1">
      <c r="A54" s="56"/>
      <c r="B54" s="56"/>
      <c r="C54" s="56"/>
      <c r="D54" s="56"/>
      <c r="E54" s="69"/>
      <c r="F54" s="69"/>
      <c r="G54" s="8" t="s">
        <v>1660</v>
      </c>
      <c r="H54" s="9">
        <v>9643</v>
      </c>
      <c r="I54" s="9"/>
      <c r="J54" s="9">
        <v>9643</v>
      </c>
      <c r="K54" s="10">
        <f t="shared" si="2"/>
        <v>100</v>
      </c>
      <c r="L54" s="10" t="e">
        <f t="shared" si="3"/>
        <v>#DIV/0!</v>
      </c>
    </row>
    <row r="55" spans="1:12" ht="17.100000000000001" customHeight="1">
      <c r="A55" s="56"/>
      <c r="B55" s="56"/>
      <c r="C55" s="56"/>
      <c r="D55" s="56"/>
      <c r="E55" s="69"/>
      <c r="F55" s="69"/>
      <c r="G55" s="8" t="s">
        <v>1661</v>
      </c>
      <c r="H55" s="9"/>
      <c r="I55" s="9"/>
      <c r="J55" s="9"/>
      <c r="K55" s="10" t="e">
        <f t="shared" si="2"/>
        <v>#DIV/0!</v>
      </c>
      <c r="L55" s="10" t="e">
        <f t="shared" si="3"/>
        <v>#DIV/0!</v>
      </c>
    </row>
    <row r="56" spans="1:12" ht="17.100000000000001" customHeight="1">
      <c r="A56" s="56"/>
      <c r="B56" s="54"/>
      <c r="C56" s="54"/>
      <c r="D56" s="54"/>
      <c r="E56" s="69"/>
      <c r="F56" s="69"/>
      <c r="G56" s="8" t="s">
        <v>1662</v>
      </c>
      <c r="H56" s="9"/>
      <c r="I56" s="9"/>
      <c r="J56" s="9"/>
      <c r="K56" s="10" t="e">
        <f t="shared" si="2"/>
        <v>#DIV/0!</v>
      </c>
      <c r="L56" s="10" t="e">
        <f t="shared" si="3"/>
        <v>#DIV/0!</v>
      </c>
    </row>
    <row r="57" spans="1:12" ht="17.100000000000001" customHeight="1">
      <c r="A57" s="56"/>
      <c r="B57" s="54"/>
      <c r="C57" s="54"/>
      <c r="D57" s="54"/>
      <c r="E57" s="69"/>
      <c r="F57" s="69"/>
      <c r="G57" s="8" t="s">
        <v>1663</v>
      </c>
      <c r="H57" s="9"/>
      <c r="I57" s="9"/>
      <c r="J57" s="9"/>
      <c r="K57" s="10" t="e">
        <f t="shared" si="2"/>
        <v>#DIV/0!</v>
      </c>
      <c r="L57" s="10" t="e">
        <f t="shared" si="3"/>
        <v>#DIV/0!</v>
      </c>
    </row>
    <row r="58" spans="1:12" ht="17.100000000000001" customHeight="1">
      <c r="A58" s="56"/>
      <c r="B58" s="54"/>
      <c r="C58" s="54"/>
      <c r="D58" s="54"/>
      <c r="E58" s="69"/>
      <c r="F58" s="69"/>
      <c r="G58" s="8" t="s">
        <v>946</v>
      </c>
      <c r="H58" s="9"/>
      <c r="I58" s="9"/>
      <c r="J58" s="9"/>
      <c r="K58" s="10" t="e">
        <f t="shared" si="2"/>
        <v>#DIV/0!</v>
      </c>
      <c r="L58" s="10" t="e">
        <f t="shared" si="3"/>
        <v>#DIV/0!</v>
      </c>
    </row>
    <row r="59" spans="1:12" ht="17.100000000000001" customHeight="1">
      <c r="A59" s="56"/>
      <c r="B59" s="54"/>
      <c r="C59" s="54"/>
      <c r="D59" s="54"/>
      <c r="E59" s="69"/>
      <c r="F59" s="69"/>
      <c r="G59" s="8" t="s">
        <v>1664</v>
      </c>
      <c r="H59" s="9"/>
      <c r="I59" s="9"/>
      <c r="J59" s="9"/>
      <c r="K59" s="10" t="e">
        <f t="shared" si="2"/>
        <v>#DIV/0!</v>
      </c>
      <c r="L59" s="10" t="e">
        <f t="shared" si="3"/>
        <v>#DIV/0!</v>
      </c>
    </row>
    <row r="60" spans="1:12" ht="17.100000000000001" customHeight="1">
      <c r="A60" s="56"/>
      <c r="B60" s="54"/>
      <c r="C60" s="54"/>
      <c r="D60" s="54"/>
      <c r="E60" s="69"/>
      <c r="F60" s="69"/>
      <c r="G60" s="70" t="s">
        <v>1665</v>
      </c>
      <c r="H60" s="9"/>
      <c r="I60" s="9"/>
      <c r="J60" s="9"/>
      <c r="K60" s="10" t="e">
        <f t="shared" si="2"/>
        <v>#DIV/0!</v>
      </c>
      <c r="L60" s="10" t="e">
        <f t="shared" si="3"/>
        <v>#DIV/0!</v>
      </c>
    </row>
    <row r="61" spans="1:12" ht="17.100000000000001" customHeight="1">
      <c r="A61" s="56"/>
      <c r="B61" s="54"/>
      <c r="C61" s="54"/>
      <c r="D61" s="54"/>
      <c r="E61" s="69"/>
      <c r="F61" s="69"/>
      <c r="G61" s="70" t="s">
        <v>1666</v>
      </c>
      <c r="H61" s="9"/>
      <c r="I61" s="9"/>
      <c r="J61" s="9"/>
      <c r="K61" s="10" t="e">
        <f t="shared" si="2"/>
        <v>#DIV/0!</v>
      </c>
      <c r="L61" s="10" t="e">
        <f t="shared" si="3"/>
        <v>#DIV/0!</v>
      </c>
    </row>
    <row r="62" spans="1:12" ht="17.100000000000001" customHeight="1">
      <c r="A62" s="56"/>
      <c r="B62" s="54"/>
      <c r="C62" s="54"/>
      <c r="D62" s="54"/>
      <c r="E62" s="69"/>
      <c r="F62" s="69"/>
      <c r="G62" s="70" t="s">
        <v>1667</v>
      </c>
      <c r="H62" s="9"/>
      <c r="I62" s="9"/>
      <c r="J62" s="9"/>
      <c r="K62" s="10" t="e">
        <f t="shared" si="2"/>
        <v>#DIV/0!</v>
      </c>
      <c r="L62" s="10" t="e">
        <f t="shared" si="3"/>
        <v>#DIV/0!</v>
      </c>
    </row>
    <row r="63" spans="1:12" ht="17.100000000000001" customHeight="1">
      <c r="A63" s="56"/>
      <c r="B63" s="54"/>
      <c r="C63" s="54"/>
      <c r="D63" s="54"/>
      <c r="E63" s="69"/>
      <c r="F63" s="69"/>
      <c r="G63" s="64" t="s">
        <v>1668</v>
      </c>
      <c r="H63" s="10">
        <f>SUM(H64:H66)</f>
        <v>0</v>
      </c>
      <c r="I63" s="10">
        <f>SUM(I64:I66)</f>
        <v>0</v>
      </c>
      <c r="J63" s="10">
        <f>SUM(J64:J66)</f>
        <v>0</v>
      </c>
      <c r="K63" s="10" t="e">
        <f t="shared" si="2"/>
        <v>#DIV/0!</v>
      </c>
      <c r="L63" s="10" t="e">
        <f t="shared" si="3"/>
        <v>#DIV/0!</v>
      </c>
    </row>
    <row r="64" spans="1:12" ht="17.100000000000001" customHeight="1">
      <c r="A64" s="56"/>
      <c r="B64" s="54"/>
      <c r="C64" s="54"/>
      <c r="D64" s="54"/>
      <c r="E64" s="69"/>
      <c r="F64" s="69"/>
      <c r="G64" s="8" t="s">
        <v>1650</v>
      </c>
      <c r="H64" s="9"/>
      <c r="I64" s="9"/>
      <c r="J64" s="9"/>
      <c r="K64" s="10" t="e">
        <f t="shared" si="2"/>
        <v>#DIV/0!</v>
      </c>
      <c r="L64" s="10" t="e">
        <f t="shared" si="3"/>
        <v>#DIV/0!</v>
      </c>
    </row>
    <row r="65" spans="1:12" ht="17.100000000000001" customHeight="1">
      <c r="A65" s="56"/>
      <c r="B65" s="54"/>
      <c r="C65" s="54"/>
      <c r="D65" s="54"/>
      <c r="E65" s="69"/>
      <c r="F65" s="69"/>
      <c r="G65" s="8" t="s">
        <v>1652</v>
      </c>
      <c r="H65" s="9"/>
      <c r="I65" s="9"/>
      <c r="J65" s="9"/>
      <c r="K65" s="10" t="e">
        <f t="shared" si="2"/>
        <v>#DIV/0!</v>
      </c>
      <c r="L65" s="10" t="e">
        <f t="shared" si="3"/>
        <v>#DIV/0!</v>
      </c>
    </row>
    <row r="66" spans="1:12" ht="17.100000000000001" customHeight="1">
      <c r="A66" s="56"/>
      <c r="B66" s="54"/>
      <c r="C66" s="54"/>
      <c r="D66" s="54"/>
      <c r="E66" s="69"/>
      <c r="F66" s="69"/>
      <c r="G66" s="8" t="s">
        <v>1669</v>
      </c>
      <c r="H66" s="9"/>
      <c r="I66" s="9"/>
      <c r="J66" s="9"/>
      <c r="K66" s="10" t="e">
        <f t="shared" si="2"/>
        <v>#DIV/0!</v>
      </c>
      <c r="L66" s="10" t="e">
        <f t="shared" si="3"/>
        <v>#DIV/0!</v>
      </c>
    </row>
    <row r="67" spans="1:12" ht="17.100000000000001" customHeight="1">
      <c r="A67" s="56"/>
      <c r="B67" s="54"/>
      <c r="C67" s="54"/>
      <c r="D67" s="54"/>
      <c r="E67" s="69"/>
      <c r="F67" s="69"/>
      <c r="G67" s="64" t="s">
        <v>1670</v>
      </c>
      <c r="H67" s="10">
        <v>245</v>
      </c>
      <c r="I67" s="10"/>
      <c r="J67" s="10"/>
      <c r="K67" s="10">
        <f t="shared" si="2"/>
        <v>0</v>
      </c>
      <c r="L67" s="10" t="e">
        <f t="shared" si="3"/>
        <v>#DIV/0!</v>
      </c>
    </row>
    <row r="68" spans="1:12" ht="17.100000000000001" customHeight="1">
      <c r="A68" s="56"/>
      <c r="B68" s="54"/>
      <c r="C68" s="54"/>
      <c r="D68" s="54"/>
      <c r="E68" s="69"/>
      <c r="F68" s="69"/>
      <c r="G68" s="64" t="s">
        <v>1671</v>
      </c>
      <c r="H68" s="10">
        <f>SUM(H69:H73)</f>
        <v>0</v>
      </c>
      <c r="I68" s="10">
        <f>SUM(I69:I73)</f>
        <v>0</v>
      </c>
      <c r="J68" s="10">
        <f>SUM(J69:J73)</f>
        <v>0</v>
      </c>
      <c r="K68" s="10" t="e">
        <f t="shared" si="2"/>
        <v>#DIV/0!</v>
      </c>
      <c r="L68" s="10" t="e">
        <f t="shared" si="3"/>
        <v>#DIV/0!</v>
      </c>
    </row>
    <row r="69" spans="1:12" ht="17.100000000000001" customHeight="1">
      <c r="A69" s="54"/>
      <c r="B69" s="54"/>
      <c r="C69" s="54"/>
      <c r="D69" s="54"/>
      <c r="E69" s="69"/>
      <c r="F69" s="69"/>
      <c r="G69" s="8" t="s">
        <v>1672</v>
      </c>
      <c r="H69" s="9"/>
      <c r="I69" s="9"/>
      <c r="J69" s="9"/>
      <c r="K69" s="10" t="e">
        <f t="shared" si="2"/>
        <v>#DIV/0!</v>
      </c>
      <c r="L69" s="10" t="e">
        <f t="shared" si="3"/>
        <v>#DIV/0!</v>
      </c>
    </row>
    <row r="70" spans="1:12" ht="17.100000000000001" customHeight="1">
      <c r="A70" s="54"/>
      <c r="B70" s="54"/>
      <c r="C70" s="54"/>
      <c r="D70" s="54"/>
      <c r="E70" s="69"/>
      <c r="F70" s="69"/>
      <c r="G70" s="8" t="s">
        <v>1673</v>
      </c>
      <c r="H70" s="9"/>
      <c r="I70" s="9"/>
      <c r="J70" s="9"/>
      <c r="K70" s="10" t="e">
        <f t="shared" si="2"/>
        <v>#DIV/0!</v>
      </c>
      <c r="L70" s="10" t="e">
        <f t="shared" si="3"/>
        <v>#DIV/0!</v>
      </c>
    </row>
    <row r="71" spans="1:12" ht="17.100000000000001" customHeight="1">
      <c r="A71" s="54"/>
      <c r="B71" s="54"/>
      <c r="C71" s="54"/>
      <c r="D71" s="54"/>
      <c r="E71" s="69"/>
      <c r="F71" s="69"/>
      <c r="G71" s="8" t="s">
        <v>1674</v>
      </c>
      <c r="H71" s="9"/>
      <c r="I71" s="9"/>
      <c r="J71" s="9"/>
      <c r="K71" s="10" t="e">
        <f t="shared" si="2"/>
        <v>#DIV/0!</v>
      </c>
      <c r="L71" s="10" t="e">
        <f t="shared" si="3"/>
        <v>#DIV/0!</v>
      </c>
    </row>
    <row r="72" spans="1:12" ht="17.100000000000001" customHeight="1">
      <c r="A72" s="54"/>
      <c r="B72" s="54"/>
      <c r="C72" s="54"/>
      <c r="D72" s="54"/>
      <c r="E72" s="69"/>
      <c r="F72" s="69"/>
      <c r="G72" s="8" t="s">
        <v>1675</v>
      </c>
      <c r="H72" s="9"/>
      <c r="I72" s="9"/>
      <c r="J72" s="9"/>
      <c r="K72" s="10" t="e">
        <f t="shared" ref="K72:K135" si="4">J72/H72*100</f>
        <v>#DIV/0!</v>
      </c>
      <c r="L72" s="10" t="e">
        <f t="shared" ref="L72:L135" si="5">J72/I72*100</f>
        <v>#DIV/0!</v>
      </c>
    </row>
    <row r="73" spans="1:12" ht="17.100000000000001" customHeight="1">
      <c r="A73" s="54"/>
      <c r="B73" s="54"/>
      <c r="C73" s="54"/>
      <c r="D73" s="54"/>
      <c r="E73" s="69"/>
      <c r="F73" s="69"/>
      <c r="G73" s="8" t="s">
        <v>1676</v>
      </c>
      <c r="H73" s="9"/>
      <c r="I73" s="9"/>
      <c r="J73" s="9"/>
      <c r="K73" s="10" t="e">
        <f t="shared" si="4"/>
        <v>#DIV/0!</v>
      </c>
      <c r="L73" s="10" t="e">
        <f t="shared" si="5"/>
        <v>#DIV/0!</v>
      </c>
    </row>
    <row r="74" spans="1:12" ht="17.100000000000001" customHeight="1">
      <c r="A74" s="54"/>
      <c r="B74" s="54"/>
      <c r="C74" s="54"/>
      <c r="D74" s="54"/>
      <c r="E74" s="69"/>
      <c r="F74" s="69"/>
      <c r="G74" s="64" t="s">
        <v>1677</v>
      </c>
      <c r="H74" s="10">
        <f>SUM(H75:H77)</f>
        <v>1600</v>
      </c>
      <c r="I74" s="10">
        <f>SUM(I75:I77)</f>
        <v>0</v>
      </c>
      <c r="J74" s="10">
        <f>SUM(J75:J77)</f>
        <v>1700</v>
      </c>
      <c r="K74" s="10">
        <f t="shared" si="4"/>
        <v>106.25</v>
      </c>
      <c r="L74" s="10" t="e">
        <f t="shared" si="5"/>
        <v>#DIV/0!</v>
      </c>
    </row>
    <row r="75" spans="1:12" ht="17.100000000000001" customHeight="1">
      <c r="A75" s="54"/>
      <c r="B75" s="54"/>
      <c r="C75" s="54"/>
      <c r="D75" s="54"/>
      <c r="E75" s="69"/>
      <c r="F75" s="69"/>
      <c r="G75" s="54" t="s">
        <v>1678</v>
      </c>
      <c r="H75" s="9">
        <v>1600</v>
      </c>
      <c r="I75" s="9"/>
      <c r="J75" s="9">
        <v>1700</v>
      </c>
      <c r="K75" s="10">
        <f t="shared" si="4"/>
        <v>106.25</v>
      </c>
      <c r="L75" s="10" t="e">
        <f t="shared" si="5"/>
        <v>#DIV/0!</v>
      </c>
    </row>
    <row r="76" spans="1:12" ht="17.100000000000001" customHeight="1">
      <c r="A76" s="54"/>
      <c r="B76" s="54"/>
      <c r="C76" s="54"/>
      <c r="D76" s="54"/>
      <c r="E76" s="69"/>
      <c r="F76" s="69"/>
      <c r="G76" s="54" t="s">
        <v>1679</v>
      </c>
      <c r="H76" s="9"/>
      <c r="I76" s="9"/>
      <c r="J76" s="9"/>
      <c r="K76" s="10" t="e">
        <f t="shared" si="4"/>
        <v>#DIV/0!</v>
      </c>
      <c r="L76" s="10" t="e">
        <f t="shared" si="5"/>
        <v>#DIV/0!</v>
      </c>
    </row>
    <row r="77" spans="1:12" ht="17.100000000000001" customHeight="1">
      <c r="A77" s="54"/>
      <c r="B77" s="54"/>
      <c r="C77" s="54"/>
      <c r="D77" s="54"/>
      <c r="E77" s="69"/>
      <c r="F77" s="69"/>
      <c r="G77" s="54" t="s">
        <v>1680</v>
      </c>
      <c r="H77" s="9"/>
      <c r="I77" s="9"/>
      <c r="J77" s="9"/>
      <c r="K77" s="10" t="e">
        <f t="shared" si="4"/>
        <v>#DIV/0!</v>
      </c>
      <c r="L77" s="10" t="e">
        <f t="shared" si="5"/>
        <v>#DIV/0!</v>
      </c>
    </row>
    <row r="78" spans="1:12" ht="17.100000000000001" customHeight="1">
      <c r="A78" s="54"/>
      <c r="B78" s="54"/>
      <c r="C78" s="54"/>
      <c r="D78" s="54"/>
      <c r="E78" s="69"/>
      <c r="F78" s="69"/>
      <c r="G78" s="64" t="s">
        <v>1681</v>
      </c>
      <c r="H78" s="10">
        <f>SUM(H79:H81)</f>
        <v>0</v>
      </c>
      <c r="I78" s="10">
        <f>SUM(I79:I81)</f>
        <v>0</v>
      </c>
      <c r="J78" s="10">
        <f>SUM(J79:J81)</f>
        <v>0</v>
      </c>
      <c r="K78" s="10" t="e">
        <f t="shared" si="4"/>
        <v>#DIV/0!</v>
      </c>
      <c r="L78" s="10" t="e">
        <f t="shared" si="5"/>
        <v>#DIV/0!</v>
      </c>
    </row>
    <row r="79" spans="1:12" ht="17.100000000000001" customHeight="1">
      <c r="A79" s="54"/>
      <c r="B79" s="54"/>
      <c r="C79" s="54"/>
      <c r="D79" s="54"/>
      <c r="E79" s="69"/>
      <c r="F79" s="69"/>
      <c r="G79" s="58" t="s">
        <v>1650</v>
      </c>
      <c r="H79" s="9"/>
      <c r="I79" s="9"/>
      <c r="J79" s="9"/>
      <c r="K79" s="10" t="e">
        <f t="shared" si="4"/>
        <v>#DIV/0!</v>
      </c>
      <c r="L79" s="10" t="e">
        <f t="shared" si="5"/>
        <v>#DIV/0!</v>
      </c>
    </row>
    <row r="80" spans="1:12" ht="17.100000000000001" customHeight="1">
      <c r="A80" s="54"/>
      <c r="B80" s="54"/>
      <c r="C80" s="54"/>
      <c r="D80" s="54"/>
      <c r="E80" s="69"/>
      <c r="F80" s="69"/>
      <c r="G80" s="58" t="s">
        <v>1652</v>
      </c>
      <c r="H80" s="9"/>
      <c r="I80" s="9"/>
      <c r="J80" s="9"/>
      <c r="K80" s="10" t="e">
        <f t="shared" si="4"/>
        <v>#DIV/0!</v>
      </c>
      <c r="L80" s="10" t="e">
        <f t="shared" si="5"/>
        <v>#DIV/0!</v>
      </c>
    </row>
    <row r="81" spans="1:12" ht="17.100000000000001" customHeight="1">
      <c r="A81" s="54"/>
      <c r="B81" s="54"/>
      <c r="C81" s="54"/>
      <c r="D81" s="54"/>
      <c r="E81" s="69"/>
      <c r="F81" s="69"/>
      <c r="G81" s="58" t="s">
        <v>1682</v>
      </c>
      <c r="H81" s="9"/>
      <c r="I81" s="9"/>
      <c r="J81" s="9"/>
      <c r="K81" s="10" t="e">
        <f t="shared" si="4"/>
        <v>#DIV/0!</v>
      </c>
      <c r="L81" s="10" t="e">
        <f t="shared" si="5"/>
        <v>#DIV/0!</v>
      </c>
    </row>
    <row r="82" spans="1:12" ht="17.100000000000001" customHeight="1">
      <c r="A82" s="54"/>
      <c r="B82" s="54"/>
      <c r="C82" s="54"/>
      <c r="D82" s="54"/>
      <c r="E82" s="69"/>
      <c r="F82" s="69"/>
      <c r="G82" s="64" t="s">
        <v>1683</v>
      </c>
      <c r="H82" s="10">
        <f>SUM(H83:H85)</f>
        <v>0</v>
      </c>
      <c r="I82" s="10">
        <f>SUM(I83:I85)</f>
        <v>0</v>
      </c>
      <c r="J82" s="10">
        <f>SUM(J83:J85)</f>
        <v>0</v>
      </c>
      <c r="K82" s="10" t="e">
        <f t="shared" si="4"/>
        <v>#DIV/0!</v>
      </c>
      <c r="L82" s="10" t="e">
        <f t="shared" si="5"/>
        <v>#DIV/0!</v>
      </c>
    </row>
    <row r="83" spans="1:12" ht="17.100000000000001" customHeight="1">
      <c r="A83" s="54"/>
      <c r="B83" s="54"/>
      <c r="C83" s="54"/>
      <c r="D83" s="54"/>
      <c r="E83" s="69"/>
      <c r="F83" s="69"/>
      <c r="G83" s="58" t="s">
        <v>1650</v>
      </c>
      <c r="H83" s="9"/>
      <c r="I83" s="9"/>
      <c r="J83" s="9"/>
      <c r="K83" s="10" t="e">
        <f t="shared" si="4"/>
        <v>#DIV/0!</v>
      </c>
      <c r="L83" s="10" t="e">
        <f t="shared" si="5"/>
        <v>#DIV/0!</v>
      </c>
    </row>
    <row r="84" spans="1:12" ht="17.100000000000001" customHeight="1">
      <c r="A84" s="54"/>
      <c r="B84" s="54"/>
      <c r="C84" s="54"/>
      <c r="D84" s="54"/>
      <c r="E84" s="69"/>
      <c r="F84" s="69"/>
      <c r="G84" s="58" t="s">
        <v>1652</v>
      </c>
      <c r="H84" s="9"/>
      <c r="I84" s="9"/>
      <c r="J84" s="9"/>
      <c r="K84" s="10" t="e">
        <f t="shared" si="4"/>
        <v>#DIV/0!</v>
      </c>
      <c r="L84" s="10" t="e">
        <f t="shared" si="5"/>
        <v>#DIV/0!</v>
      </c>
    </row>
    <row r="85" spans="1:12" ht="17.100000000000001" customHeight="1">
      <c r="A85" s="54"/>
      <c r="B85" s="54"/>
      <c r="C85" s="54"/>
      <c r="D85" s="54"/>
      <c r="E85" s="69"/>
      <c r="F85" s="69"/>
      <c r="G85" s="58" t="s">
        <v>1684</v>
      </c>
      <c r="H85" s="9"/>
      <c r="I85" s="9"/>
      <c r="J85" s="9"/>
      <c r="K85" s="10" t="e">
        <f t="shared" si="4"/>
        <v>#DIV/0!</v>
      </c>
      <c r="L85" s="10" t="e">
        <f t="shared" si="5"/>
        <v>#DIV/0!</v>
      </c>
    </row>
    <row r="86" spans="1:12" ht="17.100000000000001" customHeight="1">
      <c r="A86" s="54"/>
      <c r="B86" s="54"/>
      <c r="C86" s="54"/>
      <c r="D86" s="54"/>
      <c r="E86" s="69"/>
      <c r="F86" s="69"/>
      <c r="G86" s="64" t="s">
        <v>1685</v>
      </c>
      <c r="H86" s="10">
        <f>SUM(H87:H91)</f>
        <v>0</v>
      </c>
      <c r="I86" s="10">
        <f>SUM(I87:I91)</f>
        <v>0</v>
      </c>
      <c r="J86" s="10">
        <f>SUM(J87:J91)</f>
        <v>0</v>
      </c>
      <c r="K86" s="10" t="e">
        <f t="shared" si="4"/>
        <v>#DIV/0!</v>
      </c>
      <c r="L86" s="10" t="e">
        <f t="shared" si="5"/>
        <v>#DIV/0!</v>
      </c>
    </row>
    <row r="87" spans="1:12" ht="17.100000000000001" customHeight="1">
      <c r="A87" s="54"/>
      <c r="B87" s="54"/>
      <c r="C87" s="54"/>
      <c r="D87" s="54"/>
      <c r="E87" s="69"/>
      <c r="F87" s="69"/>
      <c r="G87" s="58" t="s">
        <v>1672</v>
      </c>
      <c r="H87" s="9"/>
      <c r="I87" s="9"/>
      <c r="J87" s="9"/>
      <c r="K87" s="10" t="e">
        <f t="shared" si="4"/>
        <v>#DIV/0!</v>
      </c>
      <c r="L87" s="10" t="e">
        <f t="shared" si="5"/>
        <v>#DIV/0!</v>
      </c>
    </row>
    <row r="88" spans="1:12" ht="17.100000000000001" customHeight="1">
      <c r="A88" s="54"/>
      <c r="B88" s="54"/>
      <c r="C88" s="54"/>
      <c r="D88" s="54"/>
      <c r="E88" s="69"/>
      <c r="F88" s="69"/>
      <c r="G88" s="58" t="s">
        <v>1673</v>
      </c>
      <c r="H88" s="9"/>
      <c r="I88" s="9"/>
      <c r="J88" s="9"/>
      <c r="K88" s="10" t="e">
        <f t="shared" si="4"/>
        <v>#DIV/0!</v>
      </c>
      <c r="L88" s="10" t="e">
        <f t="shared" si="5"/>
        <v>#DIV/0!</v>
      </c>
    </row>
    <row r="89" spans="1:12" ht="17.100000000000001" customHeight="1">
      <c r="A89" s="54"/>
      <c r="B89" s="54"/>
      <c r="C89" s="54"/>
      <c r="D89" s="54"/>
      <c r="E89" s="69"/>
      <c r="F89" s="69"/>
      <c r="G89" s="58" t="s">
        <v>1674</v>
      </c>
      <c r="H89" s="9"/>
      <c r="I89" s="9"/>
      <c r="J89" s="9"/>
      <c r="K89" s="10" t="e">
        <f t="shared" si="4"/>
        <v>#DIV/0!</v>
      </c>
      <c r="L89" s="10" t="e">
        <f t="shared" si="5"/>
        <v>#DIV/0!</v>
      </c>
    </row>
    <row r="90" spans="1:12" ht="17.100000000000001" customHeight="1">
      <c r="A90" s="54"/>
      <c r="B90" s="54"/>
      <c r="C90" s="54"/>
      <c r="D90" s="54"/>
      <c r="E90" s="69"/>
      <c r="F90" s="69"/>
      <c r="G90" s="58" t="s">
        <v>1675</v>
      </c>
      <c r="H90" s="9"/>
      <c r="I90" s="9"/>
      <c r="J90" s="9"/>
      <c r="K90" s="10" t="e">
        <f t="shared" si="4"/>
        <v>#DIV/0!</v>
      </c>
      <c r="L90" s="10" t="e">
        <f t="shared" si="5"/>
        <v>#DIV/0!</v>
      </c>
    </row>
    <row r="91" spans="1:12" ht="17.100000000000001" customHeight="1">
      <c r="A91" s="54"/>
      <c r="B91" s="54"/>
      <c r="C91" s="54"/>
      <c r="D91" s="54"/>
      <c r="E91" s="69"/>
      <c r="F91" s="69"/>
      <c r="G91" s="58" t="s">
        <v>1686</v>
      </c>
      <c r="H91" s="9"/>
      <c r="I91" s="9"/>
      <c r="J91" s="9"/>
      <c r="K91" s="10" t="e">
        <f t="shared" si="4"/>
        <v>#DIV/0!</v>
      </c>
      <c r="L91" s="10" t="e">
        <f t="shared" si="5"/>
        <v>#DIV/0!</v>
      </c>
    </row>
    <row r="92" spans="1:12" ht="17.100000000000001" customHeight="1">
      <c r="A92" s="54"/>
      <c r="B92" s="54"/>
      <c r="C92" s="54"/>
      <c r="D92" s="54"/>
      <c r="E92" s="69"/>
      <c r="F92" s="69"/>
      <c r="G92" s="64" t="s">
        <v>1687</v>
      </c>
      <c r="H92" s="10">
        <f>SUM(H93:H94)</f>
        <v>0</v>
      </c>
      <c r="I92" s="10">
        <f>SUM(I93:I94)</f>
        <v>0</v>
      </c>
      <c r="J92" s="10">
        <f>SUM(J93:J94)</f>
        <v>0</v>
      </c>
      <c r="K92" s="10" t="e">
        <f t="shared" si="4"/>
        <v>#DIV/0!</v>
      </c>
      <c r="L92" s="10" t="e">
        <f t="shared" si="5"/>
        <v>#DIV/0!</v>
      </c>
    </row>
    <row r="93" spans="1:12" ht="17.100000000000001" customHeight="1">
      <c r="A93" s="54"/>
      <c r="B93" s="54"/>
      <c r="C93" s="54"/>
      <c r="D93" s="54"/>
      <c r="E93" s="69"/>
      <c r="F93" s="69"/>
      <c r="G93" s="58" t="s">
        <v>1678</v>
      </c>
      <c r="H93" s="9"/>
      <c r="I93" s="9"/>
      <c r="J93" s="9"/>
      <c r="K93" s="10" t="e">
        <f t="shared" si="4"/>
        <v>#DIV/0!</v>
      </c>
      <c r="L93" s="10" t="e">
        <f t="shared" si="5"/>
        <v>#DIV/0!</v>
      </c>
    </row>
    <row r="94" spans="1:12" ht="17.100000000000001" customHeight="1">
      <c r="A94" s="54"/>
      <c r="B94" s="54"/>
      <c r="C94" s="54"/>
      <c r="D94" s="54"/>
      <c r="E94" s="69"/>
      <c r="F94" s="69"/>
      <c r="G94" s="58" t="s">
        <v>1688</v>
      </c>
      <c r="H94" s="9"/>
      <c r="I94" s="9"/>
      <c r="J94" s="9"/>
      <c r="K94" s="10" t="e">
        <f t="shared" si="4"/>
        <v>#DIV/0!</v>
      </c>
      <c r="L94" s="10" t="e">
        <f t="shared" si="5"/>
        <v>#DIV/0!</v>
      </c>
    </row>
    <row r="95" spans="1:12" ht="17.100000000000001" customHeight="1">
      <c r="A95" s="54"/>
      <c r="B95" s="54"/>
      <c r="C95" s="54"/>
      <c r="D95" s="54"/>
      <c r="E95" s="69"/>
      <c r="F95" s="69"/>
      <c r="G95" s="72" t="s">
        <v>1689</v>
      </c>
      <c r="H95" s="10">
        <f>SUM(H96:H103)</f>
        <v>0</v>
      </c>
      <c r="I95" s="10">
        <f>SUM(I96:I103)</f>
        <v>0</v>
      </c>
      <c r="J95" s="10">
        <f>SUM(J96:J103)</f>
        <v>0</v>
      </c>
      <c r="K95" s="10" t="e">
        <f t="shared" si="4"/>
        <v>#DIV/0!</v>
      </c>
      <c r="L95" s="10" t="e">
        <f t="shared" si="5"/>
        <v>#DIV/0!</v>
      </c>
    </row>
    <row r="96" spans="1:12" ht="17.100000000000001" customHeight="1">
      <c r="A96" s="54"/>
      <c r="B96" s="54"/>
      <c r="C96" s="54"/>
      <c r="D96" s="54"/>
      <c r="E96" s="69"/>
      <c r="F96" s="69"/>
      <c r="G96" s="58" t="s">
        <v>1650</v>
      </c>
      <c r="H96" s="9"/>
      <c r="I96" s="9"/>
      <c r="J96" s="9"/>
      <c r="K96" s="10" t="e">
        <f t="shared" si="4"/>
        <v>#DIV/0!</v>
      </c>
      <c r="L96" s="10" t="e">
        <f t="shared" si="5"/>
        <v>#DIV/0!</v>
      </c>
    </row>
    <row r="97" spans="1:12" ht="17.100000000000001" customHeight="1">
      <c r="A97" s="54"/>
      <c r="B97" s="54"/>
      <c r="C97" s="54"/>
      <c r="D97" s="54"/>
      <c r="E97" s="69"/>
      <c r="F97" s="69"/>
      <c r="G97" s="58" t="s">
        <v>1652</v>
      </c>
      <c r="H97" s="9"/>
      <c r="I97" s="9"/>
      <c r="J97" s="9"/>
      <c r="K97" s="10" t="e">
        <f t="shared" si="4"/>
        <v>#DIV/0!</v>
      </c>
      <c r="L97" s="10" t="e">
        <f t="shared" si="5"/>
        <v>#DIV/0!</v>
      </c>
    </row>
    <row r="98" spans="1:12" ht="17.100000000000001" customHeight="1">
      <c r="A98" s="54"/>
      <c r="B98" s="54"/>
      <c r="C98" s="54"/>
      <c r="D98" s="54"/>
      <c r="E98" s="69"/>
      <c r="F98" s="69"/>
      <c r="G98" s="58" t="s">
        <v>1654</v>
      </c>
      <c r="H98" s="9"/>
      <c r="I98" s="9"/>
      <c r="J98" s="9"/>
      <c r="K98" s="10" t="e">
        <f t="shared" si="4"/>
        <v>#DIV/0!</v>
      </c>
      <c r="L98" s="10" t="e">
        <f t="shared" si="5"/>
        <v>#DIV/0!</v>
      </c>
    </row>
    <row r="99" spans="1:12" ht="17.100000000000001" customHeight="1">
      <c r="A99" s="54"/>
      <c r="B99" s="54"/>
      <c r="C99" s="54"/>
      <c r="D99" s="54"/>
      <c r="E99" s="69"/>
      <c r="F99" s="69"/>
      <c r="G99" s="58" t="s">
        <v>1656</v>
      </c>
      <c r="H99" s="9"/>
      <c r="I99" s="9"/>
      <c r="J99" s="9"/>
      <c r="K99" s="10" t="e">
        <f t="shared" si="4"/>
        <v>#DIV/0!</v>
      </c>
      <c r="L99" s="10" t="e">
        <f t="shared" si="5"/>
        <v>#DIV/0!</v>
      </c>
    </row>
    <row r="100" spans="1:12" ht="17.100000000000001" customHeight="1">
      <c r="A100" s="54"/>
      <c r="B100" s="54"/>
      <c r="C100" s="54"/>
      <c r="D100" s="54"/>
      <c r="E100" s="69"/>
      <c r="F100" s="69"/>
      <c r="G100" s="58" t="s">
        <v>1660</v>
      </c>
      <c r="H100" s="9"/>
      <c r="I100" s="9"/>
      <c r="J100" s="9"/>
      <c r="K100" s="10" t="e">
        <f t="shared" si="4"/>
        <v>#DIV/0!</v>
      </c>
      <c r="L100" s="10" t="e">
        <f t="shared" si="5"/>
        <v>#DIV/0!</v>
      </c>
    </row>
    <row r="101" spans="1:12" ht="17.100000000000001" customHeight="1">
      <c r="A101" s="54"/>
      <c r="B101" s="54"/>
      <c r="C101" s="54"/>
      <c r="D101" s="54"/>
      <c r="E101" s="69"/>
      <c r="F101" s="69"/>
      <c r="G101" s="58" t="s">
        <v>1662</v>
      </c>
      <c r="H101" s="9"/>
      <c r="I101" s="9"/>
      <c r="J101" s="9"/>
      <c r="K101" s="10" t="e">
        <f t="shared" si="4"/>
        <v>#DIV/0!</v>
      </c>
      <c r="L101" s="10" t="e">
        <f t="shared" si="5"/>
        <v>#DIV/0!</v>
      </c>
    </row>
    <row r="102" spans="1:12" ht="17.100000000000001" customHeight="1">
      <c r="A102" s="54"/>
      <c r="B102" s="54"/>
      <c r="C102" s="54"/>
      <c r="D102" s="54"/>
      <c r="E102" s="69"/>
      <c r="F102" s="69"/>
      <c r="G102" s="58" t="s">
        <v>1663</v>
      </c>
      <c r="H102" s="9"/>
      <c r="I102" s="9"/>
      <c r="J102" s="9"/>
      <c r="K102" s="10" t="e">
        <f t="shared" si="4"/>
        <v>#DIV/0!</v>
      </c>
      <c r="L102" s="10" t="e">
        <f t="shared" si="5"/>
        <v>#DIV/0!</v>
      </c>
    </row>
    <row r="103" spans="1:12" ht="17.100000000000001" customHeight="1">
      <c r="A103" s="54"/>
      <c r="B103" s="54"/>
      <c r="C103" s="54"/>
      <c r="D103" s="54"/>
      <c r="E103" s="69"/>
      <c r="F103" s="69"/>
      <c r="G103" s="58" t="s">
        <v>1690</v>
      </c>
      <c r="H103" s="9"/>
      <c r="I103" s="9"/>
      <c r="J103" s="9"/>
      <c r="K103" s="10" t="e">
        <f t="shared" si="4"/>
        <v>#DIV/0!</v>
      </c>
      <c r="L103" s="10" t="e">
        <f t="shared" si="5"/>
        <v>#DIV/0!</v>
      </c>
    </row>
    <row r="104" spans="1:12" ht="17.100000000000001" customHeight="1">
      <c r="A104" s="54"/>
      <c r="B104" s="54"/>
      <c r="C104" s="54"/>
      <c r="D104" s="54"/>
      <c r="E104" s="69"/>
      <c r="F104" s="69"/>
      <c r="G104" s="64" t="s">
        <v>1691</v>
      </c>
      <c r="H104" s="10">
        <f>H105+H110+H115</f>
        <v>0</v>
      </c>
      <c r="I104" s="10">
        <f>I105+I110+I115</f>
        <v>52</v>
      </c>
      <c r="J104" s="10">
        <f>J105+J110+J115</f>
        <v>0</v>
      </c>
      <c r="K104" s="10" t="e">
        <f t="shared" si="4"/>
        <v>#DIV/0!</v>
      </c>
      <c r="L104" s="10">
        <f t="shared" si="5"/>
        <v>0</v>
      </c>
    </row>
    <row r="105" spans="1:12" ht="17.100000000000001" customHeight="1">
      <c r="A105" s="54"/>
      <c r="B105" s="54"/>
      <c r="C105" s="54"/>
      <c r="D105" s="54"/>
      <c r="E105" s="69"/>
      <c r="F105" s="69"/>
      <c r="G105" s="73" t="s">
        <v>1692</v>
      </c>
      <c r="H105" s="10">
        <f>SUM(H106:H109)</f>
        <v>0</v>
      </c>
      <c r="I105" s="10">
        <f>SUM(I106:I109)</f>
        <v>52</v>
      </c>
      <c r="J105" s="10">
        <f>SUM(J106:J109)</f>
        <v>0</v>
      </c>
      <c r="K105" s="10" t="e">
        <f t="shared" si="4"/>
        <v>#DIV/0!</v>
      </c>
      <c r="L105" s="10">
        <f t="shared" si="5"/>
        <v>0</v>
      </c>
    </row>
    <row r="106" spans="1:12" ht="17.100000000000001" customHeight="1">
      <c r="A106" s="54"/>
      <c r="B106" s="54"/>
      <c r="C106" s="54"/>
      <c r="D106" s="54"/>
      <c r="E106" s="69"/>
      <c r="F106" s="69"/>
      <c r="G106" s="8" t="s">
        <v>1609</v>
      </c>
      <c r="H106" s="9"/>
      <c r="I106" s="9">
        <v>52</v>
      </c>
      <c r="J106" s="9"/>
      <c r="K106" s="10" t="e">
        <f t="shared" si="4"/>
        <v>#DIV/0!</v>
      </c>
      <c r="L106" s="10">
        <f t="shared" si="5"/>
        <v>0</v>
      </c>
    </row>
    <row r="107" spans="1:12" ht="17.100000000000001" customHeight="1">
      <c r="A107" s="54"/>
      <c r="B107" s="54"/>
      <c r="C107" s="54"/>
      <c r="D107" s="54"/>
      <c r="E107" s="69"/>
      <c r="F107" s="69"/>
      <c r="G107" s="8" t="s">
        <v>1693</v>
      </c>
      <c r="H107" s="9"/>
      <c r="I107" s="9"/>
      <c r="J107" s="9"/>
      <c r="K107" s="10" t="e">
        <f t="shared" si="4"/>
        <v>#DIV/0!</v>
      </c>
      <c r="L107" s="10" t="e">
        <f t="shared" si="5"/>
        <v>#DIV/0!</v>
      </c>
    </row>
    <row r="108" spans="1:12" ht="17.100000000000001" customHeight="1">
      <c r="A108" s="54"/>
      <c r="B108" s="54"/>
      <c r="C108" s="54"/>
      <c r="D108" s="54"/>
      <c r="E108" s="69"/>
      <c r="F108" s="69"/>
      <c r="G108" s="8" t="s">
        <v>1694</v>
      </c>
      <c r="H108" s="9"/>
      <c r="I108" s="9"/>
      <c r="J108" s="9"/>
      <c r="K108" s="10" t="e">
        <f t="shared" si="4"/>
        <v>#DIV/0!</v>
      </c>
      <c r="L108" s="10" t="e">
        <f t="shared" si="5"/>
        <v>#DIV/0!</v>
      </c>
    </row>
    <row r="109" spans="1:12" ht="17.100000000000001" customHeight="1">
      <c r="A109" s="54"/>
      <c r="B109" s="54"/>
      <c r="C109" s="54"/>
      <c r="D109" s="54"/>
      <c r="E109" s="69"/>
      <c r="F109" s="69"/>
      <c r="G109" s="8" t="s">
        <v>1695</v>
      </c>
      <c r="H109" s="9"/>
      <c r="I109" s="9"/>
      <c r="J109" s="9"/>
      <c r="K109" s="10" t="e">
        <f t="shared" si="4"/>
        <v>#DIV/0!</v>
      </c>
      <c r="L109" s="10" t="e">
        <f t="shared" si="5"/>
        <v>#DIV/0!</v>
      </c>
    </row>
    <row r="110" spans="1:12" ht="17.100000000000001" customHeight="1">
      <c r="A110" s="54"/>
      <c r="B110" s="54"/>
      <c r="C110" s="54"/>
      <c r="D110" s="54"/>
      <c r="E110" s="69"/>
      <c r="F110" s="69"/>
      <c r="G110" s="73" t="s">
        <v>1696</v>
      </c>
      <c r="H110" s="10">
        <f>SUM(H111:H114)</f>
        <v>0</v>
      </c>
      <c r="I110" s="10">
        <f>SUM(I111:I114)</f>
        <v>0</v>
      </c>
      <c r="J110" s="10">
        <f>SUM(J111:J114)</f>
        <v>0</v>
      </c>
      <c r="K110" s="10" t="e">
        <f t="shared" si="4"/>
        <v>#DIV/0!</v>
      </c>
      <c r="L110" s="10" t="e">
        <f t="shared" si="5"/>
        <v>#DIV/0!</v>
      </c>
    </row>
    <row r="111" spans="1:12" ht="17.100000000000001" customHeight="1">
      <c r="A111" s="54"/>
      <c r="B111" s="54"/>
      <c r="C111" s="54"/>
      <c r="D111" s="54"/>
      <c r="E111" s="69"/>
      <c r="F111" s="69"/>
      <c r="G111" s="8" t="s">
        <v>1609</v>
      </c>
      <c r="H111" s="9"/>
      <c r="I111" s="9"/>
      <c r="J111" s="9"/>
      <c r="K111" s="10" t="e">
        <f t="shared" si="4"/>
        <v>#DIV/0!</v>
      </c>
      <c r="L111" s="10" t="e">
        <f t="shared" si="5"/>
        <v>#DIV/0!</v>
      </c>
    </row>
    <row r="112" spans="1:12" ht="17.100000000000001" customHeight="1">
      <c r="A112" s="54"/>
      <c r="B112" s="54"/>
      <c r="C112" s="54"/>
      <c r="D112" s="54"/>
      <c r="E112" s="69"/>
      <c r="F112" s="69"/>
      <c r="G112" s="8" t="s">
        <v>1693</v>
      </c>
      <c r="H112" s="9"/>
      <c r="I112" s="9"/>
      <c r="J112" s="9"/>
      <c r="K112" s="10" t="e">
        <f t="shared" si="4"/>
        <v>#DIV/0!</v>
      </c>
      <c r="L112" s="10" t="e">
        <f t="shared" si="5"/>
        <v>#DIV/0!</v>
      </c>
    </row>
    <row r="113" spans="1:12" ht="17.100000000000001" customHeight="1">
      <c r="A113" s="54"/>
      <c r="B113" s="54"/>
      <c r="C113" s="54"/>
      <c r="D113" s="54"/>
      <c r="E113" s="69"/>
      <c r="F113" s="69"/>
      <c r="G113" s="8" t="s">
        <v>1697</v>
      </c>
      <c r="H113" s="9"/>
      <c r="I113" s="9"/>
      <c r="J113" s="9"/>
      <c r="K113" s="10" t="e">
        <f t="shared" si="4"/>
        <v>#DIV/0!</v>
      </c>
      <c r="L113" s="10" t="e">
        <f t="shared" si="5"/>
        <v>#DIV/0!</v>
      </c>
    </row>
    <row r="114" spans="1:12" ht="17.100000000000001" customHeight="1">
      <c r="A114" s="54"/>
      <c r="B114" s="54"/>
      <c r="C114" s="54"/>
      <c r="D114" s="54"/>
      <c r="E114" s="69"/>
      <c r="F114" s="69"/>
      <c r="G114" s="8" t="s">
        <v>1698</v>
      </c>
      <c r="H114" s="9"/>
      <c r="I114" s="9"/>
      <c r="J114" s="9"/>
      <c r="K114" s="10" t="e">
        <f t="shared" si="4"/>
        <v>#DIV/0!</v>
      </c>
      <c r="L114" s="10" t="e">
        <f t="shared" si="5"/>
        <v>#DIV/0!</v>
      </c>
    </row>
    <row r="115" spans="1:12" ht="17.100000000000001" customHeight="1">
      <c r="A115" s="54"/>
      <c r="B115" s="54"/>
      <c r="C115" s="54"/>
      <c r="D115" s="54"/>
      <c r="E115" s="69"/>
      <c r="F115" s="69"/>
      <c r="G115" s="73" t="s">
        <v>1699</v>
      </c>
      <c r="H115" s="10">
        <f>SUM(H116:H119)</f>
        <v>0</v>
      </c>
      <c r="I115" s="10">
        <f>SUM(I116:I119)</f>
        <v>0</v>
      </c>
      <c r="J115" s="10">
        <f>SUM(J116:J119)</f>
        <v>0</v>
      </c>
      <c r="K115" s="10" t="e">
        <f t="shared" si="4"/>
        <v>#DIV/0!</v>
      </c>
      <c r="L115" s="10" t="e">
        <f t="shared" si="5"/>
        <v>#DIV/0!</v>
      </c>
    </row>
    <row r="116" spans="1:12" ht="17.100000000000001" customHeight="1">
      <c r="A116" s="54"/>
      <c r="B116" s="54"/>
      <c r="C116" s="54"/>
      <c r="D116" s="54"/>
      <c r="E116" s="69"/>
      <c r="F116" s="69"/>
      <c r="G116" s="8" t="s">
        <v>733</v>
      </c>
      <c r="H116" s="9"/>
      <c r="I116" s="9"/>
      <c r="J116" s="9"/>
      <c r="K116" s="10" t="e">
        <f t="shared" si="4"/>
        <v>#DIV/0!</v>
      </c>
      <c r="L116" s="10" t="e">
        <f t="shared" si="5"/>
        <v>#DIV/0!</v>
      </c>
    </row>
    <row r="117" spans="1:12" ht="17.100000000000001" customHeight="1">
      <c r="A117" s="54"/>
      <c r="B117" s="54"/>
      <c r="C117" s="54"/>
      <c r="D117" s="54"/>
      <c r="E117" s="69"/>
      <c r="F117" s="69"/>
      <c r="G117" s="8" t="s">
        <v>1700</v>
      </c>
      <c r="H117" s="9"/>
      <c r="I117" s="9"/>
      <c r="J117" s="9"/>
      <c r="K117" s="10" t="e">
        <f t="shared" si="4"/>
        <v>#DIV/0!</v>
      </c>
      <c r="L117" s="10" t="e">
        <f t="shared" si="5"/>
        <v>#DIV/0!</v>
      </c>
    </row>
    <row r="118" spans="1:12" ht="17.100000000000001" customHeight="1">
      <c r="A118" s="54"/>
      <c r="B118" s="54"/>
      <c r="C118" s="54"/>
      <c r="D118" s="54"/>
      <c r="E118" s="69"/>
      <c r="F118" s="69"/>
      <c r="G118" s="8" t="s">
        <v>1701</v>
      </c>
      <c r="H118" s="9"/>
      <c r="I118" s="9"/>
      <c r="J118" s="9"/>
      <c r="K118" s="10" t="e">
        <f t="shared" si="4"/>
        <v>#DIV/0!</v>
      </c>
      <c r="L118" s="10" t="e">
        <f t="shared" si="5"/>
        <v>#DIV/0!</v>
      </c>
    </row>
    <row r="119" spans="1:12" ht="17.100000000000001" customHeight="1">
      <c r="A119" s="54"/>
      <c r="B119" s="54"/>
      <c r="C119" s="54"/>
      <c r="D119" s="54"/>
      <c r="E119" s="69"/>
      <c r="F119" s="69"/>
      <c r="G119" s="8" t="s">
        <v>1702</v>
      </c>
      <c r="H119" s="9"/>
      <c r="I119" s="9"/>
      <c r="J119" s="9"/>
      <c r="K119" s="10" t="e">
        <f t="shared" si="4"/>
        <v>#DIV/0!</v>
      </c>
      <c r="L119" s="10" t="e">
        <f t="shared" si="5"/>
        <v>#DIV/0!</v>
      </c>
    </row>
    <row r="120" spans="1:12" ht="17.100000000000001" customHeight="1">
      <c r="A120" s="54"/>
      <c r="B120" s="54"/>
      <c r="C120" s="54"/>
      <c r="D120" s="54"/>
      <c r="E120" s="69"/>
      <c r="F120" s="69"/>
      <c r="G120" s="65" t="s">
        <v>1703</v>
      </c>
      <c r="H120" s="10">
        <f>H121+H126+H131+H140+H147+H157+H160+H163</f>
        <v>1500</v>
      </c>
      <c r="I120" s="10">
        <f>I121+I126+I131+I140+I147+I157+I160+I163</f>
        <v>100</v>
      </c>
      <c r="J120" s="10">
        <f>J121+J126+J131+J140+J147+J157+J160+J163</f>
        <v>1000</v>
      </c>
      <c r="K120" s="10">
        <f t="shared" si="4"/>
        <v>66.666666666666657</v>
      </c>
      <c r="L120" s="10">
        <f t="shared" si="5"/>
        <v>1000</v>
      </c>
    </row>
    <row r="121" spans="1:12" ht="17.100000000000001" customHeight="1">
      <c r="A121" s="54"/>
      <c r="B121" s="54"/>
      <c r="C121" s="54"/>
      <c r="D121" s="54"/>
      <c r="E121" s="69"/>
      <c r="F121" s="69"/>
      <c r="G121" s="73" t="s">
        <v>1704</v>
      </c>
      <c r="H121" s="10">
        <f>SUM(H122:H125)</f>
        <v>0</v>
      </c>
      <c r="I121" s="10">
        <f>SUM(I122:I125)</f>
        <v>0</v>
      </c>
      <c r="J121" s="10">
        <f>SUM(J122:J125)</f>
        <v>0</v>
      </c>
      <c r="K121" s="10" t="e">
        <f t="shared" si="4"/>
        <v>#DIV/0!</v>
      </c>
      <c r="L121" s="10" t="e">
        <f t="shared" si="5"/>
        <v>#DIV/0!</v>
      </c>
    </row>
    <row r="122" spans="1:12" ht="17.100000000000001" customHeight="1">
      <c r="A122" s="54"/>
      <c r="B122" s="54"/>
      <c r="C122" s="54"/>
      <c r="D122" s="54"/>
      <c r="E122" s="69"/>
      <c r="F122" s="69"/>
      <c r="G122" s="8" t="s">
        <v>764</v>
      </c>
      <c r="H122" s="9"/>
      <c r="I122" s="9"/>
      <c r="J122" s="9"/>
      <c r="K122" s="10" t="e">
        <f t="shared" si="4"/>
        <v>#DIV/0!</v>
      </c>
      <c r="L122" s="10" t="e">
        <f t="shared" si="5"/>
        <v>#DIV/0!</v>
      </c>
    </row>
    <row r="123" spans="1:12" ht="17.100000000000001" customHeight="1">
      <c r="A123" s="54"/>
      <c r="B123" s="54"/>
      <c r="C123" s="54"/>
      <c r="D123" s="54"/>
      <c r="E123" s="69"/>
      <c r="F123" s="69"/>
      <c r="G123" s="8" t="s">
        <v>765</v>
      </c>
      <c r="H123" s="9"/>
      <c r="I123" s="9"/>
      <c r="J123" s="9"/>
      <c r="K123" s="10" t="e">
        <f t="shared" si="4"/>
        <v>#DIV/0!</v>
      </c>
      <c r="L123" s="10" t="e">
        <f t="shared" si="5"/>
        <v>#DIV/0!</v>
      </c>
    </row>
    <row r="124" spans="1:12" ht="17.100000000000001" customHeight="1">
      <c r="A124" s="54"/>
      <c r="B124" s="54"/>
      <c r="C124" s="54"/>
      <c r="D124" s="54"/>
      <c r="E124" s="69"/>
      <c r="F124" s="69"/>
      <c r="G124" s="8" t="s">
        <v>1705</v>
      </c>
      <c r="H124" s="9"/>
      <c r="I124" s="9"/>
      <c r="J124" s="9"/>
      <c r="K124" s="10" t="e">
        <f t="shared" si="4"/>
        <v>#DIV/0!</v>
      </c>
      <c r="L124" s="10" t="e">
        <f t="shared" si="5"/>
        <v>#DIV/0!</v>
      </c>
    </row>
    <row r="125" spans="1:12" ht="17.100000000000001" customHeight="1">
      <c r="A125" s="54"/>
      <c r="B125" s="54"/>
      <c r="C125" s="54"/>
      <c r="D125" s="54"/>
      <c r="E125" s="69"/>
      <c r="F125" s="69"/>
      <c r="G125" s="8" t="s">
        <v>1706</v>
      </c>
      <c r="H125" s="9"/>
      <c r="I125" s="9"/>
      <c r="J125" s="9"/>
      <c r="K125" s="10" t="e">
        <f t="shared" si="4"/>
        <v>#DIV/0!</v>
      </c>
      <c r="L125" s="10" t="e">
        <f t="shared" si="5"/>
        <v>#DIV/0!</v>
      </c>
    </row>
    <row r="126" spans="1:12" ht="17.100000000000001" customHeight="1">
      <c r="A126" s="54"/>
      <c r="B126" s="54"/>
      <c r="C126" s="54"/>
      <c r="D126" s="54"/>
      <c r="E126" s="69"/>
      <c r="F126" s="69"/>
      <c r="G126" s="73" t="s">
        <v>1707</v>
      </c>
      <c r="H126" s="10">
        <f>SUM(H127:H130)</f>
        <v>1500</v>
      </c>
      <c r="I126" s="10">
        <f>SUM(I127:I130)</f>
        <v>100</v>
      </c>
      <c r="J126" s="10">
        <f>SUM(J127:J130)</f>
        <v>1000</v>
      </c>
      <c r="K126" s="10">
        <f t="shared" si="4"/>
        <v>66.666666666666657</v>
      </c>
      <c r="L126" s="10">
        <f t="shared" si="5"/>
        <v>1000</v>
      </c>
    </row>
    <row r="127" spans="1:12" ht="17.100000000000001" customHeight="1">
      <c r="A127" s="54"/>
      <c r="B127" s="54"/>
      <c r="C127" s="54"/>
      <c r="D127" s="54"/>
      <c r="E127" s="69"/>
      <c r="F127" s="69"/>
      <c r="G127" s="8" t="s">
        <v>1705</v>
      </c>
      <c r="H127" s="9">
        <v>1500</v>
      </c>
      <c r="I127" s="9"/>
      <c r="J127" s="9"/>
      <c r="K127" s="10">
        <f t="shared" si="4"/>
        <v>0</v>
      </c>
      <c r="L127" s="10" t="e">
        <f t="shared" si="5"/>
        <v>#DIV/0!</v>
      </c>
    </row>
    <row r="128" spans="1:12" ht="17.100000000000001" customHeight="1">
      <c r="A128" s="54"/>
      <c r="B128" s="54"/>
      <c r="C128" s="54"/>
      <c r="D128" s="54"/>
      <c r="E128" s="69"/>
      <c r="F128" s="69"/>
      <c r="G128" s="8" t="s">
        <v>1708</v>
      </c>
      <c r="H128" s="9"/>
      <c r="I128" s="9"/>
      <c r="J128" s="9"/>
      <c r="K128" s="10" t="e">
        <f t="shared" si="4"/>
        <v>#DIV/0!</v>
      </c>
      <c r="L128" s="10" t="e">
        <f t="shared" si="5"/>
        <v>#DIV/0!</v>
      </c>
    </row>
    <row r="129" spans="1:12" ht="17.100000000000001" customHeight="1">
      <c r="A129" s="54"/>
      <c r="B129" s="54"/>
      <c r="C129" s="54"/>
      <c r="D129" s="54"/>
      <c r="E129" s="69"/>
      <c r="F129" s="69"/>
      <c r="G129" s="8" t="s">
        <v>1709</v>
      </c>
      <c r="H129" s="9"/>
      <c r="I129" s="9"/>
      <c r="J129" s="9"/>
      <c r="K129" s="10" t="e">
        <f t="shared" si="4"/>
        <v>#DIV/0!</v>
      </c>
      <c r="L129" s="10" t="e">
        <f t="shared" si="5"/>
        <v>#DIV/0!</v>
      </c>
    </row>
    <row r="130" spans="1:12" ht="17.100000000000001" customHeight="1">
      <c r="A130" s="54"/>
      <c r="B130" s="54"/>
      <c r="C130" s="54"/>
      <c r="D130" s="54"/>
      <c r="E130" s="69"/>
      <c r="F130" s="69"/>
      <c r="G130" s="8" t="s">
        <v>1710</v>
      </c>
      <c r="H130" s="9"/>
      <c r="I130" s="9">
        <v>100</v>
      </c>
      <c r="J130" s="9">
        <v>1000</v>
      </c>
      <c r="K130" s="10" t="e">
        <f t="shared" si="4"/>
        <v>#DIV/0!</v>
      </c>
      <c r="L130" s="10">
        <f t="shared" si="5"/>
        <v>1000</v>
      </c>
    </row>
    <row r="131" spans="1:12" ht="17.100000000000001" customHeight="1">
      <c r="A131" s="54"/>
      <c r="B131" s="54"/>
      <c r="C131" s="54"/>
      <c r="D131" s="54"/>
      <c r="E131" s="69"/>
      <c r="F131" s="69"/>
      <c r="G131" s="73" t="s">
        <v>1711</v>
      </c>
      <c r="H131" s="10">
        <f>SUM(H132:H139)</f>
        <v>0</v>
      </c>
      <c r="I131" s="10">
        <f>SUM(I132:I139)</f>
        <v>0</v>
      </c>
      <c r="J131" s="10">
        <f>SUM(J132:J139)</f>
        <v>0</v>
      </c>
      <c r="K131" s="10" t="e">
        <f t="shared" si="4"/>
        <v>#DIV/0!</v>
      </c>
      <c r="L131" s="10" t="e">
        <f t="shared" si="5"/>
        <v>#DIV/0!</v>
      </c>
    </row>
    <row r="132" spans="1:12" ht="17.100000000000001" customHeight="1">
      <c r="A132" s="54"/>
      <c r="B132" s="54"/>
      <c r="C132" s="54"/>
      <c r="D132" s="54"/>
      <c r="E132" s="69"/>
      <c r="F132" s="69"/>
      <c r="G132" s="8" t="s">
        <v>1712</v>
      </c>
      <c r="H132" s="9"/>
      <c r="I132" s="9"/>
      <c r="J132" s="9"/>
      <c r="K132" s="10" t="e">
        <f t="shared" si="4"/>
        <v>#DIV/0!</v>
      </c>
      <c r="L132" s="10" t="e">
        <f t="shared" si="5"/>
        <v>#DIV/0!</v>
      </c>
    </row>
    <row r="133" spans="1:12" ht="17.100000000000001" customHeight="1">
      <c r="A133" s="54"/>
      <c r="B133" s="54"/>
      <c r="C133" s="54"/>
      <c r="D133" s="54"/>
      <c r="E133" s="69"/>
      <c r="F133" s="69"/>
      <c r="G133" s="8" t="s">
        <v>1713</v>
      </c>
      <c r="H133" s="9"/>
      <c r="I133" s="9"/>
      <c r="J133" s="9"/>
      <c r="K133" s="10" t="e">
        <f t="shared" si="4"/>
        <v>#DIV/0!</v>
      </c>
      <c r="L133" s="10" t="e">
        <f t="shared" si="5"/>
        <v>#DIV/0!</v>
      </c>
    </row>
    <row r="134" spans="1:12" ht="17.100000000000001" customHeight="1">
      <c r="A134" s="54"/>
      <c r="B134" s="54"/>
      <c r="C134" s="54"/>
      <c r="D134" s="54"/>
      <c r="E134" s="69"/>
      <c r="F134" s="69"/>
      <c r="G134" s="8" t="s">
        <v>1714</v>
      </c>
      <c r="H134" s="9"/>
      <c r="I134" s="9"/>
      <c r="J134" s="9"/>
      <c r="K134" s="10" t="e">
        <f t="shared" si="4"/>
        <v>#DIV/0!</v>
      </c>
      <c r="L134" s="10" t="e">
        <f t="shared" si="5"/>
        <v>#DIV/0!</v>
      </c>
    </row>
    <row r="135" spans="1:12" ht="17.100000000000001" customHeight="1">
      <c r="A135" s="54"/>
      <c r="B135" s="54"/>
      <c r="C135" s="54"/>
      <c r="D135" s="54"/>
      <c r="E135" s="69"/>
      <c r="F135" s="69"/>
      <c r="G135" s="8" t="s">
        <v>1715</v>
      </c>
      <c r="H135" s="9"/>
      <c r="I135" s="9"/>
      <c r="J135" s="9"/>
      <c r="K135" s="10" t="e">
        <f t="shared" si="4"/>
        <v>#DIV/0!</v>
      </c>
      <c r="L135" s="10" t="e">
        <f t="shared" si="5"/>
        <v>#DIV/0!</v>
      </c>
    </row>
    <row r="136" spans="1:12" ht="17.100000000000001" customHeight="1">
      <c r="A136" s="54"/>
      <c r="B136" s="54"/>
      <c r="C136" s="54"/>
      <c r="D136" s="54"/>
      <c r="E136" s="69"/>
      <c r="F136" s="69"/>
      <c r="G136" s="8" t="s">
        <v>1716</v>
      </c>
      <c r="H136" s="9"/>
      <c r="I136" s="9"/>
      <c r="J136" s="9"/>
      <c r="K136" s="10" t="e">
        <f t="shared" ref="K136:K199" si="6">J136/H136*100</f>
        <v>#DIV/0!</v>
      </c>
      <c r="L136" s="10" t="e">
        <f t="shared" ref="L136:L199" si="7">J136/I136*100</f>
        <v>#DIV/0!</v>
      </c>
    </row>
    <row r="137" spans="1:12" ht="17.100000000000001" customHeight="1">
      <c r="A137" s="54"/>
      <c r="B137" s="54"/>
      <c r="C137" s="54"/>
      <c r="D137" s="54"/>
      <c r="E137" s="69"/>
      <c r="F137" s="69"/>
      <c r="G137" s="8" t="s">
        <v>1717</v>
      </c>
      <c r="H137" s="9"/>
      <c r="I137" s="9"/>
      <c r="J137" s="9"/>
      <c r="K137" s="10" t="e">
        <f t="shared" si="6"/>
        <v>#DIV/0!</v>
      </c>
      <c r="L137" s="10" t="e">
        <f t="shared" si="7"/>
        <v>#DIV/0!</v>
      </c>
    </row>
    <row r="138" spans="1:12" ht="17.100000000000001" customHeight="1">
      <c r="A138" s="54"/>
      <c r="B138" s="54"/>
      <c r="C138" s="54"/>
      <c r="D138" s="54"/>
      <c r="E138" s="69"/>
      <c r="F138" s="69"/>
      <c r="G138" s="8" t="s">
        <v>1718</v>
      </c>
      <c r="H138" s="9"/>
      <c r="I138" s="9"/>
      <c r="J138" s="9"/>
      <c r="K138" s="10" t="e">
        <f t="shared" si="6"/>
        <v>#DIV/0!</v>
      </c>
      <c r="L138" s="10" t="e">
        <f t="shared" si="7"/>
        <v>#DIV/0!</v>
      </c>
    </row>
    <row r="139" spans="1:12" ht="17.100000000000001" customHeight="1">
      <c r="A139" s="54"/>
      <c r="B139" s="54"/>
      <c r="C139" s="54"/>
      <c r="D139" s="54"/>
      <c r="E139" s="69"/>
      <c r="F139" s="69"/>
      <c r="G139" s="8" t="s">
        <v>1719</v>
      </c>
      <c r="H139" s="9"/>
      <c r="I139" s="9"/>
      <c r="J139" s="9"/>
      <c r="K139" s="10" t="e">
        <f t="shared" si="6"/>
        <v>#DIV/0!</v>
      </c>
      <c r="L139" s="10" t="e">
        <f t="shared" si="7"/>
        <v>#DIV/0!</v>
      </c>
    </row>
    <row r="140" spans="1:12" ht="17.100000000000001" customHeight="1">
      <c r="A140" s="54"/>
      <c r="B140" s="54"/>
      <c r="C140" s="54"/>
      <c r="D140" s="54"/>
      <c r="E140" s="69"/>
      <c r="F140" s="69"/>
      <c r="G140" s="73" t="s">
        <v>1720</v>
      </c>
      <c r="H140" s="10">
        <f>SUM(H141:H146)</f>
        <v>0</v>
      </c>
      <c r="I140" s="10">
        <f>SUM(I141:I146)</f>
        <v>0</v>
      </c>
      <c r="J140" s="10">
        <f>SUM(J141:J146)</f>
        <v>0</v>
      </c>
      <c r="K140" s="10" t="e">
        <f t="shared" si="6"/>
        <v>#DIV/0!</v>
      </c>
      <c r="L140" s="10" t="e">
        <f t="shared" si="7"/>
        <v>#DIV/0!</v>
      </c>
    </row>
    <row r="141" spans="1:12" ht="17.100000000000001" customHeight="1">
      <c r="A141" s="54"/>
      <c r="B141" s="54"/>
      <c r="C141" s="54"/>
      <c r="D141" s="54"/>
      <c r="E141" s="69"/>
      <c r="F141" s="69"/>
      <c r="G141" s="8" t="s">
        <v>1721</v>
      </c>
      <c r="H141" s="9"/>
      <c r="I141" s="9"/>
      <c r="J141" s="9"/>
      <c r="K141" s="10" t="e">
        <f t="shared" si="6"/>
        <v>#DIV/0!</v>
      </c>
      <c r="L141" s="10" t="e">
        <f t="shared" si="7"/>
        <v>#DIV/0!</v>
      </c>
    </row>
    <row r="142" spans="1:12" ht="17.100000000000001" customHeight="1">
      <c r="A142" s="54"/>
      <c r="B142" s="54"/>
      <c r="C142" s="54"/>
      <c r="D142" s="54"/>
      <c r="E142" s="69"/>
      <c r="F142" s="69"/>
      <c r="G142" s="8" t="s">
        <v>1722</v>
      </c>
      <c r="H142" s="9"/>
      <c r="I142" s="9"/>
      <c r="J142" s="9"/>
      <c r="K142" s="10" t="e">
        <f t="shared" si="6"/>
        <v>#DIV/0!</v>
      </c>
      <c r="L142" s="10" t="e">
        <f t="shared" si="7"/>
        <v>#DIV/0!</v>
      </c>
    </row>
    <row r="143" spans="1:12" ht="17.100000000000001" customHeight="1">
      <c r="A143" s="54"/>
      <c r="B143" s="54"/>
      <c r="C143" s="54"/>
      <c r="D143" s="54"/>
      <c r="E143" s="69"/>
      <c r="F143" s="69"/>
      <c r="G143" s="8" t="s">
        <v>1723</v>
      </c>
      <c r="H143" s="9"/>
      <c r="I143" s="9"/>
      <c r="J143" s="9"/>
      <c r="K143" s="10" t="e">
        <f t="shared" si="6"/>
        <v>#DIV/0!</v>
      </c>
      <c r="L143" s="10" t="e">
        <f t="shared" si="7"/>
        <v>#DIV/0!</v>
      </c>
    </row>
    <row r="144" spans="1:12" ht="17.100000000000001" customHeight="1">
      <c r="A144" s="54"/>
      <c r="B144" s="54"/>
      <c r="C144" s="54"/>
      <c r="D144" s="54"/>
      <c r="E144" s="69"/>
      <c r="F144" s="69"/>
      <c r="G144" s="8" t="s">
        <v>1724</v>
      </c>
      <c r="H144" s="9"/>
      <c r="I144" s="9"/>
      <c r="J144" s="9"/>
      <c r="K144" s="10" t="e">
        <f t="shared" si="6"/>
        <v>#DIV/0!</v>
      </c>
      <c r="L144" s="10" t="e">
        <f t="shared" si="7"/>
        <v>#DIV/0!</v>
      </c>
    </row>
    <row r="145" spans="1:12" ht="17.100000000000001" customHeight="1">
      <c r="A145" s="54"/>
      <c r="B145" s="54"/>
      <c r="C145" s="54"/>
      <c r="D145" s="54"/>
      <c r="E145" s="69"/>
      <c r="F145" s="69"/>
      <c r="G145" s="8" t="s">
        <v>1725</v>
      </c>
      <c r="H145" s="9"/>
      <c r="I145" s="9"/>
      <c r="J145" s="9"/>
      <c r="K145" s="10" t="e">
        <f t="shared" si="6"/>
        <v>#DIV/0!</v>
      </c>
      <c r="L145" s="10" t="e">
        <f t="shared" si="7"/>
        <v>#DIV/0!</v>
      </c>
    </row>
    <row r="146" spans="1:12" ht="17.100000000000001" customHeight="1">
      <c r="A146" s="54"/>
      <c r="B146" s="54"/>
      <c r="C146" s="54"/>
      <c r="D146" s="54"/>
      <c r="E146" s="69"/>
      <c r="F146" s="69"/>
      <c r="G146" s="8" t="s">
        <v>1726</v>
      </c>
      <c r="H146" s="9"/>
      <c r="I146" s="9"/>
      <c r="J146" s="9"/>
      <c r="K146" s="10" t="e">
        <f t="shared" si="6"/>
        <v>#DIV/0!</v>
      </c>
      <c r="L146" s="10" t="e">
        <f t="shared" si="7"/>
        <v>#DIV/0!</v>
      </c>
    </row>
    <row r="147" spans="1:12" ht="17.100000000000001" customHeight="1">
      <c r="A147" s="54"/>
      <c r="B147" s="54"/>
      <c r="C147" s="54"/>
      <c r="D147" s="54"/>
      <c r="E147" s="69"/>
      <c r="F147" s="69"/>
      <c r="G147" s="73" t="s">
        <v>1727</v>
      </c>
      <c r="H147" s="10">
        <f>SUM(H148:H156)</f>
        <v>0</v>
      </c>
      <c r="I147" s="10">
        <f>SUM(I148:I156)</f>
        <v>0</v>
      </c>
      <c r="J147" s="10">
        <f>SUM(J148:J156)</f>
        <v>0</v>
      </c>
      <c r="K147" s="10" t="e">
        <f t="shared" si="6"/>
        <v>#DIV/0!</v>
      </c>
      <c r="L147" s="10" t="e">
        <f t="shared" si="7"/>
        <v>#DIV/0!</v>
      </c>
    </row>
    <row r="148" spans="1:12" ht="17.100000000000001" customHeight="1">
      <c r="A148" s="54"/>
      <c r="B148" s="54"/>
      <c r="C148" s="54"/>
      <c r="D148" s="54"/>
      <c r="E148" s="69"/>
      <c r="F148" s="69"/>
      <c r="G148" s="8" t="s">
        <v>1728</v>
      </c>
      <c r="H148" s="9"/>
      <c r="I148" s="9"/>
      <c r="J148" s="9"/>
      <c r="K148" s="10" t="e">
        <f t="shared" si="6"/>
        <v>#DIV/0!</v>
      </c>
      <c r="L148" s="10" t="e">
        <f t="shared" si="7"/>
        <v>#DIV/0!</v>
      </c>
    </row>
    <row r="149" spans="1:12" ht="17.100000000000001" customHeight="1">
      <c r="A149" s="54"/>
      <c r="B149" s="54"/>
      <c r="C149" s="54"/>
      <c r="D149" s="54"/>
      <c r="E149" s="69"/>
      <c r="F149" s="69"/>
      <c r="G149" s="8" t="s">
        <v>791</v>
      </c>
      <c r="H149" s="9"/>
      <c r="I149" s="9"/>
      <c r="J149" s="9"/>
      <c r="K149" s="10" t="e">
        <f t="shared" si="6"/>
        <v>#DIV/0!</v>
      </c>
      <c r="L149" s="10" t="e">
        <f t="shared" si="7"/>
        <v>#DIV/0!</v>
      </c>
    </row>
    <row r="150" spans="1:12" ht="17.100000000000001" customHeight="1">
      <c r="A150" s="54"/>
      <c r="B150" s="54"/>
      <c r="C150" s="54"/>
      <c r="D150" s="54"/>
      <c r="E150" s="69"/>
      <c r="F150" s="69"/>
      <c r="G150" s="8" t="s">
        <v>1729</v>
      </c>
      <c r="H150" s="9"/>
      <c r="I150" s="9"/>
      <c r="J150" s="9"/>
      <c r="K150" s="10" t="e">
        <f t="shared" si="6"/>
        <v>#DIV/0!</v>
      </c>
      <c r="L150" s="10" t="e">
        <f t="shared" si="7"/>
        <v>#DIV/0!</v>
      </c>
    </row>
    <row r="151" spans="1:12" ht="17.100000000000001" customHeight="1">
      <c r="A151" s="54"/>
      <c r="B151" s="54"/>
      <c r="C151" s="54"/>
      <c r="D151" s="54"/>
      <c r="E151" s="69"/>
      <c r="F151" s="69"/>
      <c r="G151" s="8" t="s">
        <v>1730</v>
      </c>
      <c r="H151" s="9"/>
      <c r="I151" s="9"/>
      <c r="J151" s="9"/>
      <c r="K151" s="10" t="e">
        <f t="shared" si="6"/>
        <v>#DIV/0!</v>
      </c>
      <c r="L151" s="10" t="e">
        <f t="shared" si="7"/>
        <v>#DIV/0!</v>
      </c>
    </row>
    <row r="152" spans="1:12" ht="17.100000000000001" customHeight="1">
      <c r="A152" s="54"/>
      <c r="B152" s="54"/>
      <c r="C152" s="54"/>
      <c r="D152" s="54"/>
      <c r="E152" s="69"/>
      <c r="F152" s="69"/>
      <c r="G152" s="8" t="s">
        <v>1731</v>
      </c>
      <c r="H152" s="9"/>
      <c r="I152" s="9"/>
      <c r="J152" s="9"/>
      <c r="K152" s="10" t="e">
        <f t="shared" si="6"/>
        <v>#DIV/0!</v>
      </c>
      <c r="L152" s="10" t="e">
        <f t="shared" si="7"/>
        <v>#DIV/0!</v>
      </c>
    </row>
    <row r="153" spans="1:12" ht="17.100000000000001" customHeight="1">
      <c r="A153" s="54"/>
      <c r="B153" s="54"/>
      <c r="C153" s="54"/>
      <c r="D153" s="54"/>
      <c r="E153" s="69"/>
      <c r="F153" s="69"/>
      <c r="G153" s="8" t="s">
        <v>1732</v>
      </c>
      <c r="H153" s="9"/>
      <c r="I153" s="9"/>
      <c r="J153" s="9"/>
      <c r="K153" s="10" t="e">
        <f t="shared" si="6"/>
        <v>#DIV/0!</v>
      </c>
      <c r="L153" s="10" t="e">
        <f t="shared" si="7"/>
        <v>#DIV/0!</v>
      </c>
    </row>
    <row r="154" spans="1:12" ht="17.100000000000001" customHeight="1">
      <c r="A154" s="54"/>
      <c r="B154" s="54"/>
      <c r="C154" s="54"/>
      <c r="D154" s="54"/>
      <c r="E154" s="69"/>
      <c r="F154" s="69"/>
      <c r="G154" s="8" t="s">
        <v>1733</v>
      </c>
      <c r="H154" s="9"/>
      <c r="I154" s="9"/>
      <c r="J154" s="9"/>
      <c r="K154" s="10" t="e">
        <f t="shared" si="6"/>
        <v>#DIV/0!</v>
      </c>
      <c r="L154" s="10" t="e">
        <f t="shared" si="7"/>
        <v>#DIV/0!</v>
      </c>
    </row>
    <row r="155" spans="1:12" ht="17.100000000000001" customHeight="1">
      <c r="A155" s="54"/>
      <c r="B155" s="54"/>
      <c r="C155" s="54"/>
      <c r="D155" s="54"/>
      <c r="E155" s="69"/>
      <c r="F155" s="69"/>
      <c r="G155" s="8" t="s">
        <v>1734</v>
      </c>
      <c r="H155" s="9"/>
      <c r="I155" s="9"/>
      <c r="J155" s="9"/>
      <c r="K155" s="10" t="e">
        <f t="shared" si="6"/>
        <v>#DIV/0!</v>
      </c>
      <c r="L155" s="10" t="e">
        <f t="shared" si="7"/>
        <v>#DIV/0!</v>
      </c>
    </row>
    <row r="156" spans="1:12" ht="17.100000000000001" customHeight="1">
      <c r="A156" s="54"/>
      <c r="B156" s="54"/>
      <c r="C156" s="54"/>
      <c r="D156" s="54"/>
      <c r="E156" s="69"/>
      <c r="F156" s="69"/>
      <c r="G156" s="8" t="s">
        <v>1735</v>
      </c>
      <c r="H156" s="9"/>
      <c r="I156" s="9"/>
      <c r="J156" s="9"/>
      <c r="K156" s="10" t="e">
        <f t="shared" si="6"/>
        <v>#DIV/0!</v>
      </c>
      <c r="L156" s="10" t="e">
        <f t="shared" si="7"/>
        <v>#DIV/0!</v>
      </c>
    </row>
    <row r="157" spans="1:12" ht="17.100000000000001" customHeight="1">
      <c r="A157" s="54"/>
      <c r="B157" s="54"/>
      <c r="C157" s="54"/>
      <c r="D157" s="54"/>
      <c r="E157" s="69"/>
      <c r="F157" s="69"/>
      <c r="G157" s="73" t="s">
        <v>1736</v>
      </c>
      <c r="H157" s="10">
        <f>SUM(H158:H159)</f>
        <v>0</v>
      </c>
      <c r="I157" s="10">
        <f>SUM(I158:I159)</f>
        <v>0</v>
      </c>
      <c r="J157" s="10">
        <f>SUM(J158:J159)</f>
        <v>0</v>
      </c>
      <c r="K157" s="10" t="e">
        <f t="shared" si="6"/>
        <v>#DIV/0!</v>
      </c>
      <c r="L157" s="10" t="e">
        <f t="shared" si="7"/>
        <v>#DIV/0!</v>
      </c>
    </row>
    <row r="158" spans="1:12" ht="17.100000000000001" customHeight="1">
      <c r="A158" s="54"/>
      <c r="B158" s="54"/>
      <c r="C158" s="54"/>
      <c r="D158" s="54"/>
      <c r="E158" s="69"/>
      <c r="F158" s="69"/>
      <c r="G158" s="58" t="s">
        <v>764</v>
      </c>
      <c r="H158" s="9"/>
      <c r="I158" s="9"/>
      <c r="J158" s="9"/>
      <c r="K158" s="10" t="e">
        <f t="shared" si="6"/>
        <v>#DIV/0!</v>
      </c>
      <c r="L158" s="10" t="e">
        <f t="shared" si="7"/>
        <v>#DIV/0!</v>
      </c>
    </row>
    <row r="159" spans="1:12" ht="17.100000000000001" customHeight="1">
      <c r="A159" s="54"/>
      <c r="B159" s="54"/>
      <c r="C159" s="54"/>
      <c r="D159" s="54"/>
      <c r="E159" s="69"/>
      <c r="F159" s="69"/>
      <c r="G159" s="58" t="s">
        <v>1737</v>
      </c>
      <c r="H159" s="9"/>
      <c r="I159" s="9"/>
      <c r="J159" s="9"/>
      <c r="K159" s="10" t="e">
        <f t="shared" si="6"/>
        <v>#DIV/0!</v>
      </c>
      <c r="L159" s="10" t="e">
        <f t="shared" si="7"/>
        <v>#DIV/0!</v>
      </c>
    </row>
    <row r="160" spans="1:12" ht="17.100000000000001" customHeight="1">
      <c r="A160" s="54"/>
      <c r="B160" s="54"/>
      <c r="C160" s="54"/>
      <c r="D160" s="54"/>
      <c r="E160" s="69"/>
      <c r="F160" s="69"/>
      <c r="G160" s="73" t="s">
        <v>1738</v>
      </c>
      <c r="H160" s="10">
        <f>SUM(H161:H162)</f>
        <v>0</v>
      </c>
      <c r="I160" s="10">
        <f>SUM(I161:I162)</f>
        <v>0</v>
      </c>
      <c r="J160" s="10">
        <f>SUM(J161:J162)</f>
        <v>0</v>
      </c>
      <c r="K160" s="10" t="e">
        <f t="shared" si="6"/>
        <v>#DIV/0!</v>
      </c>
      <c r="L160" s="10" t="e">
        <f t="shared" si="7"/>
        <v>#DIV/0!</v>
      </c>
    </row>
    <row r="161" spans="1:12" ht="17.100000000000001" customHeight="1">
      <c r="A161" s="54"/>
      <c r="B161" s="54"/>
      <c r="C161" s="54"/>
      <c r="D161" s="54"/>
      <c r="E161" s="69"/>
      <c r="F161" s="69"/>
      <c r="G161" s="58" t="s">
        <v>764</v>
      </c>
      <c r="H161" s="9"/>
      <c r="I161" s="9"/>
      <c r="J161" s="9"/>
      <c r="K161" s="10" t="e">
        <f t="shared" si="6"/>
        <v>#DIV/0!</v>
      </c>
      <c r="L161" s="10" t="e">
        <f t="shared" si="7"/>
        <v>#DIV/0!</v>
      </c>
    </row>
    <row r="162" spans="1:12" ht="17.100000000000001" customHeight="1">
      <c r="A162" s="54"/>
      <c r="B162" s="54"/>
      <c r="C162" s="54"/>
      <c r="D162" s="54"/>
      <c r="E162" s="69"/>
      <c r="F162" s="69"/>
      <c r="G162" s="58" t="s">
        <v>1739</v>
      </c>
      <c r="H162" s="9"/>
      <c r="I162" s="9"/>
      <c r="J162" s="9"/>
      <c r="K162" s="10" t="e">
        <f t="shared" si="6"/>
        <v>#DIV/0!</v>
      </c>
      <c r="L162" s="10" t="e">
        <f t="shared" si="7"/>
        <v>#DIV/0!</v>
      </c>
    </row>
    <row r="163" spans="1:12" ht="17.100000000000001" customHeight="1">
      <c r="A163" s="54"/>
      <c r="B163" s="54"/>
      <c r="C163" s="54"/>
      <c r="D163" s="54"/>
      <c r="E163" s="69"/>
      <c r="F163" s="69"/>
      <c r="G163" s="73" t="s">
        <v>1740</v>
      </c>
      <c r="H163" s="10"/>
      <c r="I163" s="10"/>
      <c r="J163" s="10"/>
      <c r="K163" s="10" t="e">
        <f t="shared" si="6"/>
        <v>#DIV/0!</v>
      </c>
      <c r="L163" s="10" t="e">
        <f t="shared" si="7"/>
        <v>#DIV/0!</v>
      </c>
    </row>
    <row r="164" spans="1:12" ht="17.100000000000001" customHeight="1">
      <c r="A164" s="54"/>
      <c r="B164" s="54"/>
      <c r="C164" s="54"/>
      <c r="D164" s="54"/>
      <c r="E164" s="69"/>
      <c r="F164" s="69"/>
      <c r="G164" s="65" t="s">
        <v>1741</v>
      </c>
      <c r="H164" s="10">
        <f>H165</f>
        <v>0</v>
      </c>
      <c r="I164" s="10">
        <f>I165</f>
        <v>0</v>
      </c>
      <c r="J164" s="10">
        <f>J165</f>
        <v>0</v>
      </c>
      <c r="K164" s="10" t="e">
        <f t="shared" si="6"/>
        <v>#DIV/0!</v>
      </c>
      <c r="L164" s="10" t="e">
        <f t="shared" si="7"/>
        <v>#DIV/0!</v>
      </c>
    </row>
    <row r="165" spans="1:12" ht="17.100000000000001" customHeight="1">
      <c r="A165" s="54"/>
      <c r="B165" s="54"/>
      <c r="C165" s="54"/>
      <c r="D165" s="54"/>
      <c r="E165" s="69"/>
      <c r="F165" s="69"/>
      <c r="G165" s="73" t="s">
        <v>1742</v>
      </c>
      <c r="H165" s="10">
        <f>SUM(H166:H167)</f>
        <v>0</v>
      </c>
      <c r="I165" s="10">
        <f>SUM(I166:I167)</f>
        <v>0</v>
      </c>
      <c r="J165" s="10">
        <f>SUM(J166:J167)</f>
        <v>0</v>
      </c>
      <c r="K165" s="10" t="e">
        <f t="shared" si="6"/>
        <v>#DIV/0!</v>
      </c>
      <c r="L165" s="10" t="e">
        <f t="shared" si="7"/>
        <v>#DIV/0!</v>
      </c>
    </row>
    <row r="166" spans="1:12" ht="17.100000000000001" customHeight="1">
      <c r="A166" s="54"/>
      <c r="B166" s="54"/>
      <c r="C166" s="54"/>
      <c r="D166" s="54"/>
      <c r="E166" s="69"/>
      <c r="F166" s="69"/>
      <c r="G166" s="8" t="s">
        <v>1743</v>
      </c>
      <c r="H166" s="9"/>
      <c r="I166" s="9"/>
      <c r="J166" s="9"/>
      <c r="K166" s="10" t="e">
        <f t="shared" si="6"/>
        <v>#DIV/0!</v>
      </c>
      <c r="L166" s="10" t="e">
        <f t="shared" si="7"/>
        <v>#DIV/0!</v>
      </c>
    </row>
    <row r="167" spans="1:12" ht="17.100000000000001" customHeight="1">
      <c r="A167" s="54"/>
      <c r="B167" s="54"/>
      <c r="C167" s="54"/>
      <c r="D167" s="54"/>
      <c r="E167" s="69"/>
      <c r="F167" s="69"/>
      <c r="G167" s="8" t="s">
        <v>1744</v>
      </c>
      <c r="H167" s="9"/>
      <c r="I167" s="9"/>
      <c r="J167" s="9"/>
      <c r="K167" s="10" t="e">
        <f t="shared" si="6"/>
        <v>#DIV/0!</v>
      </c>
      <c r="L167" s="10" t="e">
        <f t="shared" si="7"/>
        <v>#DIV/0!</v>
      </c>
    </row>
    <row r="168" spans="1:12" ht="17.100000000000001" customHeight="1">
      <c r="A168" s="54"/>
      <c r="B168" s="54"/>
      <c r="C168" s="54"/>
      <c r="D168" s="54"/>
      <c r="E168" s="69"/>
      <c r="F168" s="69"/>
      <c r="G168" s="65" t="s">
        <v>1745</v>
      </c>
      <c r="H168" s="10">
        <f>H169+H173+H182+H183</f>
        <v>31545</v>
      </c>
      <c r="I168" s="10">
        <f>I169+I173+I182+I183</f>
        <v>284484</v>
      </c>
      <c r="J168" s="10">
        <f>J169+J173+J182+J183</f>
        <v>12878</v>
      </c>
      <c r="K168" s="10">
        <f t="shared" si="6"/>
        <v>40.824219369155173</v>
      </c>
      <c r="L168" s="10">
        <f t="shared" si="7"/>
        <v>4.5267923679363342</v>
      </c>
    </row>
    <row r="169" spans="1:12" ht="17.100000000000001" customHeight="1">
      <c r="A169" s="54"/>
      <c r="B169" s="54"/>
      <c r="C169" s="54"/>
      <c r="D169" s="54"/>
      <c r="E169" s="69"/>
      <c r="F169" s="69"/>
      <c r="G169" s="73" t="s">
        <v>1746</v>
      </c>
      <c r="H169" s="10">
        <f>SUM(H170:H172)</f>
        <v>30400</v>
      </c>
      <c r="I169" s="10">
        <f>SUM(I170:I172)</f>
        <v>283035</v>
      </c>
      <c r="J169" s="10">
        <f>SUM(J170:J172)</f>
        <v>10065</v>
      </c>
      <c r="K169" s="10">
        <f t="shared" si="6"/>
        <v>33.108552631578945</v>
      </c>
      <c r="L169" s="10">
        <f t="shared" si="7"/>
        <v>3.5560973024537605</v>
      </c>
    </row>
    <row r="170" spans="1:12" ht="17.100000000000001" customHeight="1">
      <c r="A170" s="54"/>
      <c r="B170" s="54"/>
      <c r="C170" s="54"/>
      <c r="D170" s="54"/>
      <c r="E170" s="69"/>
      <c r="F170" s="69"/>
      <c r="G170" s="8" t="s">
        <v>1747</v>
      </c>
      <c r="H170" s="9"/>
      <c r="I170" s="9"/>
      <c r="J170" s="9"/>
      <c r="K170" s="10" t="e">
        <f t="shared" si="6"/>
        <v>#DIV/0!</v>
      </c>
      <c r="L170" s="10" t="e">
        <f t="shared" si="7"/>
        <v>#DIV/0!</v>
      </c>
    </row>
    <row r="171" spans="1:12" ht="17.100000000000001" customHeight="1">
      <c r="A171" s="54"/>
      <c r="B171" s="54"/>
      <c r="C171" s="54"/>
      <c r="D171" s="54"/>
      <c r="E171" s="69"/>
      <c r="F171" s="69"/>
      <c r="G171" s="8" t="s">
        <v>1748</v>
      </c>
      <c r="H171" s="9">
        <v>30400</v>
      </c>
      <c r="I171" s="9">
        <v>283035</v>
      </c>
      <c r="J171" s="9">
        <v>10065</v>
      </c>
      <c r="K171" s="10">
        <f t="shared" si="6"/>
        <v>33.108552631578945</v>
      </c>
      <c r="L171" s="10">
        <f t="shared" si="7"/>
        <v>3.5560973024537605</v>
      </c>
    </row>
    <row r="172" spans="1:12" ht="17.100000000000001" customHeight="1">
      <c r="A172" s="54"/>
      <c r="B172" s="54"/>
      <c r="C172" s="54"/>
      <c r="D172" s="54"/>
      <c r="E172" s="69"/>
      <c r="F172" s="69"/>
      <c r="G172" s="8" t="s">
        <v>1749</v>
      </c>
      <c r="H172" s="9"/>
      <c r="I172" s="9"/>
      <c r="J172" s="9"/>
      <c r="K172" s="10" t="e">
        <f t="shared" si="6"/>
        <v>#DIV/0!</v>
      </c>
      <c r="L172" s="10" t="e">
        <f t="shared" si="7"/>
        <v>#DIV/0!</v>
      </c>
    </row>
    <row r="173" spans="1:12" ht="17.100000000000001" customHeight="1">
      <c r="A173" s="54"/>
      <c r="B173" s="54"/>
      <c r="C173" s="54"/>
      <c r="D173" s="54"/>
      <c r="E173" s="69"/>
      <c r="F173" s="69"/>
      <c r="G173" s="73" t="s">
        <v>1750</v>
      </c>
      <c r="H173" s="10">
        <f>SUM(H174:H181)</f>
        <v>0</v>
      </c>
      <c r="I173" s="10">
        <f>SUM(I174:I181)</f>
        <v>0</v>
      </c>
      <c r="J173" s="10">
        <f>SUM(J174:J181)</f>
        <v>0</v>
      </c>
      <c r="K173" s="10" t="e">
        <f t="shared" si="6"/>
        <v>#DIV/0!</v>
      </c>
      <c r="L173" s="10" t="e">
        <f t="shared" si="7"/>
        <v>#DIV/0!</v>
      </c>
    </row>
    <row r="174" spans="1:12" ht="17.100000000000001" customHeight="1">
      <c r="A174" s="54"/>
      <c r="B174" s="54"/>
      <c r="C174" s="54"/>
      <c r="D174" s="54"/>
      <c r="E174" s="69"/>
      <c r="F174" s="69"/>
      <c r="G174" s="8" t="s">
        <v>1751</v>
      </c>
      <c r="H174" s="9"/>
      <c r="I174" s="9"/>
      <c r="J174" s="9"/>
      <c r="K174" s="10" t="e">
        <f t="shared" si="6"/>
        <v>#DIV/0!</v>
      </c>
      <c r="L174" s="10" t="e">
        <f t="shared" si="7"/>
        <v>#DIV/0!</v>
      </c>
    </row>
    <row r="175" spans="1:12" ht="17.100000000000001" customHeight="1">
      <c r="A175" s="54"/>
      <c r="B175" s="54"/>
      <c r="C175" s="54"/>
      <c r="D175" s="54"/>
      <c r="E175" s="69"/>
      <c r="F175" s="69"/>
      <c r="G175" s="8" t="s">
        <v>1752</v>
      </c>
      <c r="H175" s="9"/>
      <c r="I175" s="9"/>
      <c r="J175" s="9"/>
      <c r="K175" s="10" t="e">
        <f t="shared" si="6"/>
        <v>#DIV/0!</v>
      </c>
      <c r="L175" s="10" t="e">
        <f t="shared" si="7"/>
        <v>#DIV/0!</v>
      </c>
    </row>
    <row r="176" spans="1:12" ht="17.100000000000001" customHeight="1">
      <c r="A176" s="54"/>
      <c r="B176" s="54"/>
      <c r="C176" s="54"/>
      <c r="D176" s="54"/>
      <c r="E176" s="69"/>
      <c r="F176" s="69"/>
      <c r="G176" s="8" t="s">
        <v>1753</v>
      </c>
      <c r="H176" s="9"/>
      <c r="I176" s="9"/>
      <c r="J176" s="9"/>
      <c r="K176" s="10" t="e">
        <f t="shared" si="6"/>
        <v>#DIV/0!</v>
      </c>
      <c r="L176" s="10" t="e">
        <f t="shared" si="7"/>
        <v>#DIV/0!</v>
      </c>
    </row>
    <row r="177" spans="1:12" ht="17.100000000000001" customHeight="1">
      <c r="A177" s="54"/>
      <c r="B177" s="54"/>
      <c r="C177" s="54"/>
      <c r="D177" s="54"/>
      <c r="E177" s="69"/>
      <c r="F177" s="69"/>
      <c r="G177" s="8" t="s">
        <v>1754</v>
      </c>
      <c r="H177" s="9"/>
      <c r="I177" s="9"/>
      <c r="J177" s="9"/>
      <c r="K177" s="10" t="e">
        <f t="shared" si="6"/>
        <v>#DIV/0!</v>
      </c>
      <c r="L177" s="10" t="e">
        <f t="shared" si="7"/>
        <v>#DIV/0!</v>
      </c>
    </row>
    <row r="178" spans="1:12" ht="17.100000000000001" customHeight="1">
      <c r="A178" s="54"/>
      <c r="B178" s="54"/>
      <c r="C178" s="54"/>
      <c r="D178" s="54"/>
      <c r="E178" s="69"/>
      <c r="F178" s="69"/>
      <c r="G178" s="8" t="s">
        <v>1755</v>
      </c>
      <c r="H178" s="9"/>
      <c r="I178" s="9"/>
      <c r="J178" s="9"/>
      <c r="K178" s="10" t="e">
        <f t="shared" si="6"/>
        <v>#DIV/0!</v>
      </c>
      <c r="L178" s="10" t="e">
        <f t="shared" si="7"/>
        <v>#DIV/0!</v>
      </c>
    </row>
    <row r="179" spans="1:12" ht="17.100000000000001" customHeight="1">
      <c r="A179" s="54"/>
      <c r="B179" s="54"/>
      <c r="C179" s="54"/>
      <c r="D179" s="54"/>
      <c r="E179" s="69"/>
      <c r="F179" s="69"/>
      <c r="G179" s="8" t="s">
        <v>1756</v>
      </c>
      <c r="H179" s="9"/>
      <c r="I179" s="9"/>
      <c r="J179" s="9"/>
      <c r="K179" s="10" t="e">
        <f t="shared" si="6"/>
        <v>#DIV/0!</v>
      </c>
      <c r="L179" s="10" t="e">
        <f t="shared" si="7"/>
        <v>#DIV/0!</v>
      </c>
    </row>
    <row r="180" spans="1:12" ht="17.100000000000001" customHeight="1">
      <c r="A180" s="54"/>
      <c r="B180" s="54"/>
      <c r="C180" s="54"/>
      <c r="D180" s="54"/>
      <c r="E180" s="69"/>
      <c r="F180" s="69"/>
      <c r="G180" s="8" t="s">
        <v>1757</v>
      </c>
      <c r="H180" s="9"/>
      <c r="I180" s="9"/>
      <c r="J180" s="9"/>
      <c r="K180" s="10" t="e">
        <f t="shared" si="6"/>
        <v>#DIV/0!</v>
      </c>
      <c r="L180" s="10" t="e">
        <f t="shared" si="7"/>
        <v>#DIV/0!</v>
      </c>
    </row>
    <row r="181" spans="1:12" ht="17.100000000000001" customHeight="1">
      <c r="A181" s="54"/>
      <c r="B181" s="54"/>
      <c r="C181" s="54"/>
      <c r="D181" s="54"/>
      <c r="E181" s="69"/>
      <c r="F181" s="69"/>
      <c r="G181" s="8" t="s">
        <v>1758</v>
      </c>
      <c r="H181" s="9"/>
      <c r="I181" s="9"/>
      <c r="J181" s="9"/>
      <c r="K181" s="10" t="e">
        <f t="shared" si="6"/>
        <v>#DIV/0!</v>
      </c>
      <c r="L181" s="10" t="e">
        <f t="shared" si="7"/>
        <v>#DIV/0!</v>
      </c>
    </row>
    <row r="182" spans="1:12" ht="17.100000000000001" customHeight="1">
      <c r="A182" s="54"/>
      <c r="B182" s="54"/>
      <c r="C182" s="54"/>
      <c r="D182" s="54"/>
      <c r="E182" s="69"/>
      <c r="F182" s="69"/>
      <c r="G182" s="73" t="s">
        <v>1759</v>
      </c>
      <c r="H182" s="10"/>
      <c r="I182" s="10"/>
      <c r="J182" s="10"/>
      <c r="K182" s="10" t="e">
        <f t="shared" si="6"/>
        <v>#DIV/0!</v>
      </c>
      <c r="L182" s="10" t="e">
        <f t="shared" si="7"/>
        <v>#DIV/0!</v>
      </c>
    </row>
    <row r="183" spans="1:12" ht="17.100000000000001" customHeight="1">
      <c r="A183" s="54"/>
      <c r="B183" s="54"/>
      <c r="C183" s="54"/>
      <c r="D183" s="54"/>
      <c r="E183" s="69"/>
      <c r="F183" s="69"/>
      <c r="G183" s="73" t="s">
        <v>1760</v>
      </c>
      <c r="H183" s="10">
        <f>SUM(H184:H193)</f>
        <v>1145</v>
      </c>
      <c r="I183" s="10">
        <f>SUM(I184:I193)</f>
        <v>1449</v>
      </c>
      <c r="J183" s="10">
        <f>SUM(J184:J193)</f>
        <v>2813</v>
      </c>
      <c r="K183" s="10">
        <f t="shared" si="6"/>
        <v>245.6768558951965</v>
      </c>
      <c r="L183" s="10">
        <f t="shared" si="7"/>
        <v>194.13388543823328</v>
      </c>
    </row>
    <row r="184" spans="1:12" ht="17.100000000000001" customHeight="1">
      <c r="A184" s="54"/>
      <c r="B184" s="54"/>
      <c r="C184" s="54"/>
      <c r="D184" s="54"/>
      <c r="E184" s="69"/>
      <c r="F184" s="69"/>
      <c r="G184" s="8" t="s">
        <v>1761</v>
      </c>
      <c r="H184" s="9"/>
      <c r="I184" s="9">
        <v>1019</v>
      </c>
      <c r="J184" s="9">
        <v>1634</v>
      </c>
      <c r="K184" s="10" t="e">
        <f t="shared" si="6"/>
        <v>#DIV/0!</v>
      </c>
      <c r="L184" s="10">
        <f t="shared" si="7"/>
        <v>160.35328753680079</v>
      </c>
    </row>
    <row r="185" spans="1:12" ht="17.100000000000001" customHeight="1">
      <c r="A185" s="54"/>
      <c r="B185" s="54"/>
      <c r="C185" s="54"/>
      <c r="D185" s="54"/>
      <c r="E185" s="69"/>
      <c r="F185" s="69"/>
      <c r="G185" s="8" t="s">
        <v>1762</v>
      </c>
      <c r="H185" s="9"/>
      <c r="I185" s="9">
        <v>331</v>
      </c>
      <c r="J185" s="9">
        <v>507</v>
      </c>
      <c r="K185" s="10" t="e">
        <f t="shared" si="6"/>
        <v>#DIV/0!</v>
      </c>
      <c r="L185" s="10">
        <f t="shared" si="7"/>
        <v>153.17220543806647</v>
      </c>
    </row>
    <row r="186" spans="1:12" ht="17.100000000000001" customHeight="1">
      <c r="A186" s="54"/>
      <c r="B186" s="54"/>
      <c r="C186" s="54"/>
      <c r="D186" s="54"/>
      <c r="E186" s="69"/>
      <c r="F186" s="69"/>
      <c r="G186" s="8" t="s">
        <v>1763</v>
      </c>
      <c r="H186" s="9"/>
      <c r="I186" s="9">
        <v>0</v>
      </c>
      <c r="J186" s="9"/>
      <c r="K186" s="10" t="e">
        <f t="shared" si="6"/>
        <v>#DIV/0!</v>
      </c>
      <c r="L186" s="10" t="e">
        <f t="shared" si="7"/>
        <v>#DIV/0!</v>
      </c>
    </row>
    <row r="187" spans="1:12" ht="17.100000000000001" customHeight="1">
      <c r="A187" s="54"/>
      <c r="B187" s="54"/>
      <c r="C187" s="54"/>
      <c r="D187" s="54"/>
      <c r="E187" s="69"/>
      <c r="F187" s="69"/>
      <c r="G187" s="8" t="s">
        <v>1764</v>
      </c>
      <c r="H187" s="9"/>
      <c r="I187" s="9">
        <v>0</v>
      </c>
      <c r="J187" s="9"/>
      <c r="K187" s="10" t="e">
        <f t="shared" si="6"/>
        <v>#DIV/0!</v>
      </c>
      <c r="L187" s="10" t="e">
        <f t="shared" si="7"/>
        <v>#DIV/0!</v>
      </c>
    </row>
    <row r="188" spans="1:12" ht="17.100000000000001" customHeight="1">
      <c r="A188" s="54"/>
      <c r="B188" s="54"/>
      <c r="C188" s="54"/>
      <c r="D188" s="54"/>
      <c r="E188" s="69"/>
      <c r="F188" s="69"/>
      <c r="G188" s="8" t="s">
        <v>1765</v>
      </c>
      <c r="H188" s="9">
        <v>1145</v>
      </c>
      <c r="I188" s="9">
        <v>99</v>
      </c>
      <c r="J188" s="9">
        <v>44</v>
      </c>
      <c r="K188" s="10">
        <f t="shared" si="6"/>
        <v>3.8427947598253276</v>
      </c>
      <c r="L188" s="10">
        <f t="shared" si="7"/>
        <v>44.444444444444443</v>
      </c>
    </row>
    <row r="189" spans="1:12" ht="17.100000000000001" customHeight="1">
      <c r="A189" s="54"/>
      <c r="B189" s="54"/>
      <c r="C189" s="54"/>
      <c r="D189" s="54"/>
      <c r="E189" s="69"/>
      <c r="F189" s="69"/>
      <c r="G189" s="8" t="s">
        <v>1766</v>
      </c>
      <c r="H189" s="9"/>
      <c r="I189" s="9"/>
      <c r="J189" s="9"/>
      <c r="K189" s="10" t="e">
        <f t="shared" si="6"/>
        <v>#DIV/0!</v>
      </c>
      <c r="L189" s="10" t="e">
        <f t="shared" si="7"/>
        <v>#DIV/0!</v>
      </c>
    </row>
    <row r="190" spans="1:12" ht="17.100000000000001" customHeight="1">
      <c r="A190" s="54"/>
      <c r="B190" s="54"/>
      <c r="C190" s="54"/>
      <c r="D190" s="54"/>
      <c r="E190" s="69"/>
      <c r="F190" s="69"/>
      <c r="G190" s="70" t="s">
        <v>1767</v>
      </c>
      <c r="H190" s="9"/>
      <c r="I190" s="9"/>
      <c r="J190" s="9"/>
      <c r="K190" s="10" t="e">
        <f t="shared" si="6"/>
        <v>#DIV/0!</v>
      </c>
      <c r="L190" s="10" t="e">
        <f t="shared" si="7"/>
        <v>#DIV/0!</v>
      </c>
    </row>
    <row r="191" spans="1:12" ht="17.100000000000001" customHeight="1">
      <c r="A191" s="54"/>
      <c r="B191" s="54"/>
      <c r="C191" s="54"/>
      <c r="D191" s="54"/>
      <c r="E191" s="69"/>
      <c r="F191" s="69"/>
      <c r="G191" s="8" t="s">
        <v>1768</v>
      </c>
      <c r="H191" s="9"/>
      <c r="I191" s="9"/>
      <c r="J191" s="9"/>
      <c r="K191" s="10" t="e">
        <f t="shared" si="6"/>
        <v>#DIV/0!</v>
      </c>
      <c r="L191" s="10" t="e">
        <f t="shared" si="7"/>
        <v>#DIV/0!</v>
      </c>
    </row>
    <row r="192" spans="1:12" ht="17.100000000000001" customHeight="1">
      <c r="A192" s="54"/>
      <c r="B192" s="54"/>
      <c r="C192" s="54"/>
      <c r="D192" s="54"/>
      <c r="E192" s="69"/>
      <c r="F192" s="69"/>
      <c r="G192" s="8" t="s">
        <v>2292</v>
      </c>
      <c r="H192" s="9"/>
      <c r="I192" s="9"/>
      <c r="J192" s="9">
        <v>628</v>
      </c>
      <c r="K192" s="10" t="e">
        <f t="shared" si="6"/>
        <v>#DIV/0!</v>
      </c>
      <c r="L192" s="10" t="e">
        <f t="shared" si="7"/>
        <v>#DIV/0!</v>
      </c>
    </row>
    <row r="193" spans="1:12" ht="17.100000000000001" customHeight="1">
      <c r="A193" s="54"/>
      <c r="B193" s="54"/>
      <c r="C193" s="54"/>
      <c r="D193" s="54"/>
      <c r="E193" s="69"/>
      <c r="F193" s="69"/>
      <c r="G193" s="8" t="s">
        <v>1769</v>
      </c>
      <c r="H193" s="9"/>
      <c r="I193" s="9"/>
      <c r="J193" s="9"/>
      <c r="K193" s="10" t="e">
        <f t="shared" si="6"/>
        <v>#DIV/0!</v>
      </c>
      <c r="L193" s="10" t="e">
        <f t="shared" si="7"/>
        <v>#DIV/0!</v>
      </c>
    </row>
    <row r="194" spans="1:12" ht="17.100000000000001" customHeight="1">
      <c r="A194" s="54"/>
      <c r="B194" s="54"/>
      <c r="C194" s="54"/>
      <c r="D194" s="54"/>
      <c r="E194" s="69"/>
      <c r="F194" s="69"/>
      <c r="G194" s="65" t="s">
        <v>1770</v>
      </c>
      <c r="H194" s="10">
        <f>SUM(H195:H209)</f>
        <v>600</v>
      </c>
      <c r="I194" s="10">
        <f>SUM(I195:I209)</f>
        <v>14907</v>
      </c>
      <c r="J194" s="10">
        <f>SUM(J195:J209)</f>
        <v>1596</v>
      </c>
      <c r="K194" s="10">
        <f t="shared" si="6"/>
        <v>266</v>
      </c>
      <c r="L194" s="10">
        <f t="shared" si="7"/>
        <v>10.706379553230025</v>
      </c>
    </row>
    <row r="195" spans="1:12" ht="17.100000000000001" customHeight="1">
      <c r="A195" s="54"/>
      <c r="B195" s="54"/>
      <c r="C195" s="54"/>
      <c r="D195" s="54"/>
      <c r="E195" s="69"/>
      <c r="F195" s="69"/>
      <c r="G195" s="56" t="s">
        <v>1771</v>
      </c>
      <c r="H195" s="9"/>
      <c r="I195" s="9"/>
      <c r="J195" s="9"/>
      <c r="K195" s="10" t="e">
        <f t="shared" si="6"/>
        <v>#DIV/0!</v>
      </c>
      <c r="L195" s="10" t="e">
        <f t="shared" si="7"/>
        <v>#DIV/0!</v>
      </c>
    </row>
    <row r="196" spans="1:12" ht="17.100000000000001" customHeight="1">
      <c r="A196" s="54"/>
      <c r="B196" s="54"/>
      <c r="C196" s="54"/>
      <c r="D196" s="54"/>
      <c r="E196" s="69"/>
      <c r="F196" s="69"/>
      <c r="G196" s="56" t="s">
        <v>1772</v>
      </c>
      <c r="H196" s="9"/>
      <c r="I196" s="9"/>
      <c r="J196" s="9"/>
      <c r="K196" s="10" t="e">
        <f t="shared" si="6"/>
        <v>#DIV/0!</v>
      </c>
      <c r="L196" s="10" t="e">
        <f t="shared" si="7"/>
        <v>#DIV/0!</v>
      </c>
    </row>
    <row r="197" spans="1:12" ht="17.100000000000001" customHeight="1">
      <c r="A197" s="54"/>
      <c r="B197" s="54"/>
      <c r="C197" s="54"/>
      <c r="D197" s="54"/>
      <c r="E197" s="69"/>
      <c r="F197" s="69"/>
      <c r="G197" s="56" t="s">
        <v>1773</v>
      </c>
      <c r="H197" s="9"/>
      <c r="I197" s="9">
        <v>7629</v>
      </c>
      <c r="J197" s="9"/>
      <c r="K197" s="10" t="e">
        <f t="shared" si="6"/>
        <v>#DIV/0!</v>
      </c>
      <c r="L197" s="10">
        <f t="shared" si="7"/>
        <v>0</v>
      </c>
    </row>
    <row r="198" spans="1:12" ht="17.100000000000001" customHeight="1">
      <c r="A198" s="54"/>
      <c r="B198" s="54"/>
      <c r="C198" s="54"/>
      <c r="D198" s="54"/>
      <c r="E198" s="69"/>
      <c r="F198" s="69"/>
      <c r="G198" s="56" t="s">
        <v>1774</v>
      </c>
      <c r="H198" s="9"/>
      <c r="I198" s="9"/>
      <c r="J198" s="9"/>
      <c r="K198" s="10" t="e">
        <f t="shared" si="6"/>
        <v>#DIV/0!</v>
      </c>
      <c r="L198" s="10" t="e">
        <f t="shared" si="7"/>
        <v>#DIV/0!</v>
      </c>
    </row>
    <row r="199" spans="1:12" ht="17.100000000000001" customHeight="1">
      <c r="A199" s="54"/>
      <c r="B199" s="54"/>
      <c r="C199" s="54"/>
      <c r="D199" s="54"/>
      <c r="E199" s="69"/>
      <c r="F199" s="69"/>
      <c r="G199" s="56" t="s">
        <v>1775</v>
      </c>
      <c r="H199" s="9"/>
      <c r="I199" s="9"/>
      <c r="J199" s="9"/>
      <c r="K199" s="10" t="e">
        <f t="shared" si="6"/>
        <v>#DIV/0!</v>
      </c>
      <c r="L199" s="10" t="e">
        <f t="shared" si="7"/>
        <v>#DIV/0!</v>
      </c>
    </row>
    <row r="200" spans="1:12" ht="17.100000000000001" customHeight="1">
      <c r="A200" s="54"/>
      <c r="B200" s="54"/>
      <c r="C200" s="54"/>
      <c r="D200" s="54"/>
      <c r="E200" s="69"/>
      <c r="F200" s="69"/>
      <c r="G200" s="56" t="s">
        <v>1776</v>
      </c>
      <c r="H200" s="9"/>
      <c r="I200" s="9"/>
      <c r="J200" s="9"/>
      <c r="K200" s="10" t="e">
        <f t="shared" ref="K200:K246" si="8">J200/H200*100</f>
        <v>#DIV/0!</v>
      </c>
      <c r="L200" s="10" t="e">
        <f t="shared" ref="L200:L246" si="9">J200/I200*100</f>
        <v>#DIV/0!</v>
      </c>
    </row>
    <row r="201" spans="1:12" ht="17.100000000000001" customHeight="1">
      <c r="A201" s="54"/>
      <c r="B201" s="54"/>
      <c r="C201" s="54"/>
      <c r="D201" s="54"/>
      <c r="E201" s="69"/>
      <c r="F201" s="69"/>
      <c r="G201" s="56" t="s">
        <v>1777</v>
      </c>
      <c r="H201" s="9"/>
      <c r="I201" s="9"/>
      <c r="J201" s="9"/>
      <c r="K201" s="10" t="e">
        <f t="shared" si="8"/>
        <v>#DIV/0!</v>
      </c>
      <c r="L201" s="10" t="e">
        <f t="shared" si="9"/>
        <v>#DIV/0!</v>
      </c>
    </row>
    <row r="202" spans="1:12" ht="17.100000000000001" customHeight="1">
      <c r="A202" s="54"/>
      <c r="B202" s="54"/>
      <c r="C202" s="54"/>
      <c r="D202" s="54"/>
      <c r="E202" s="69"/>
      <c r="F202" s="69"/>
      <c r="G202" s="56" t="s">
        <v>1778</v>
      </c>
      <c r="H202" s="9"/>
      <c r="I202" s="9"/>
      <c r="J202" s="9"/>
      <c r="K202" s="10" t="e">
        <f t="shared" si="8"/>
        <v>#DIV/0!</v>
      </c>
      <c r="L202" s="10" t="e">
        <f t="shared" si="9"/>
        <v>#DIV/0!</v>
      </c>
    </row>
    <row r="203" spans="1:12" ht="17.100000000000001" customHeight="1">
      <c r="A203" s="54"/>
      <c r="B203" s="54"/>
      <c r="C203" s="54"/>
      <c r="D203" s="54"/>
      <c r="E203" s="69"/>
      <c r="F203" s="69"/>
      <c r="G203" s="56" t="s">
        <v>1779</v>
      </c>
      <c r="H203" s="9"/>
      <c r="I203" s="9"/>
      <c r="J203" s="9"/>
      <c r="K203" s="10" t="e">
        <f t="shared" si="8"/>
        <v>#DIV/0!</v>
      </c>
      <c r="L203" s="10" t="e">
        <f t="shared" si="9"/>
        <v>#DIV/0!</v>
      </c>
    </row>
    <row r="204" spans="1:12" ht="17.100000000000001" customHeight="1">
      <c r="A204" s="54"/>
      <c r="B204" s="54"/>
      <c r="C204" s="54"/>
      <c r="D204" s="54"/>
      <c r="E204" s="69"/>
      <c r="F204" s="69"/>
      <c r="G204" s="56" t="s">
        <v>1780</v>
      </c>
      <c r="H204" s="9"/>
      <c r="I204" s="9"/>
      <c r="J204" s="9"/>
      <c r="K204" s="10" t="e">
        <f t="shared" si="8"/>
        <v>#DIV/0!</v>
      </c>
      <c r="L204" s="10" t="e">
        <f t="shared" si="9"/>
        <v>#DIV/0!</v>
      </c>
    </row>
    <row r="205" spans="1:12" ht="17.100000000000001" customHeight="1">
      <c r="A205" s="54"/>
      <c r="B205" s="54"/>
      <c r="C205" s="54"/>
      <c r="D205" s="54"/>
      <c r="E205" s="69"/>
      <c r="F205" s="69"/>
      <c r="G205" s="56" t="s">
        <v>1781</v>
      </c>
      <c r="H205" s="9"/>
      <c r="I205" s="9"/>
      <c r="J205" s="9"/>
      <c r="K205" s="10" t="e">
        <f t="shared" si="8"/>
        <v>#DIV/0!</v>
      </c>
      <c r="L205" s="10" t="e">
        <f t="shared" si="9"/>
        <v>#DIV/0!</v>
      </c>
    </row>
    <row r="206" spans="1:12" ht="17.100000000000001" customHeight="1">
      <c r="A206" s="54"/>
      <c r="B206" s="54"/>
      <c r="C206" s="54"/>
      <c r="D206" s="54"/>
      <c r="E206" s="69"/>
      <c r="F206" s="69"/>
      <c r="G206" s="56" t="s">
        <v>1782</v>
      </c>
      <c r="H206" s="9"/>
      <c r="I206" s="9"/>
      <c r="J206" s="9"/>
      <c r="K206" s="10" t="e">
        <f t="shared" si="8"/>
        <v>#DIV/0!</v>
      </c>
      <c r="L206" s="10" t="e">
        <f t="shared" si="9"/>
        <v>#DIV/0!</v>
      </c>
    </row>
    <row r="207" spans="1:12" ht="17.100000000000001" customHeight="1">
      <c r="A207" s="54"/>
      <c r="B207" s="54"/>
      <c r="C207" s="54"/>
      <c r="D207" s="54"/>
      <c r="E207" s="69"/>
      <c r="F207" s="69"/>
      <c r="G207" s="56" t="s">
        <v>1783</v>
      </c>
      <c r="H207" s="9"/>
      <c r="I207" s="9"/>
      <c r="J207" s="9"/>
      <c r="K207" s="10" t="e">
        <f t="shared" si="8"/>
        <v>#DIV/0!</v>
      </c>
      <c r="L207" s="10" t="e">
        <f t="shared" si="9"/>
        <v>#DIV/0!</v>
      </c>
    </row>
    <row r="208" spans="1:12" ht="17.100000000000001" customHeight="1">
      <c r="A208" s="54"/>
      <c r="B208" s="54"/>
      <c r="C208" s="54"/>
      <c r="D208" s="54"/>
      <c r="E208" s="69"/>
      <c r="F208" s="69"/>
      <c r="G208" s="56" t="s">
        <v>1784</v>
      </c>
      <c r="H208" s="9">
        <v>600</v>
      </c>
      <c r="I208" s="9">
        <v>7278</v>
      </c>
      <c r="J208" s="9">
        <v>1596</v>
      </c>
      <c r="K208" s="10">
        <f t="shared" si="8"/>
        <v>266</v>
      </c>
      <c r="L208" s="10">
        <f t="shared" si="9"/>
        <v>21.929101401483926</v>
      </c>
    </row>
    <row r="209" spans="1:12" ht="17.100000000000001" customHeight="1">
      <c r="A209" s="54"/>
      <c r="B209" s="54"/>
      <c r="C209" s="54"/>
      <c r="D209" s="54"/>
      <c r="E209" s="69"/>
      <c r="F209" s="69"/>
      <c r="G209" s="56" t="s">
        <v>1785</v>
      </c>
      <c r="H209" s="9"/>
      <c r="I209" s="9"/>
      <c r="J209" s="9"/>
      <c r="K209" s="10" t="e">
        <f t="shared" si="8"/>
        <v>#DIV/0!</v>
      </c>
      <c r="L209" s="10" t="e">
        <f t="shared" si="9"/>
        <v>#DIV/0!</v>
      </c>
    </row>
    <row r="210" spans="1:12" ht="17.100000000000001" customHeight="1">
      <c r="A210" s="54"/>
      <c r="B210" s="54"/>
      <c r="C210" s="54"/>
      <c r="D210" s="54"/>
      <c r="E210" s="69"/>
      <c r="F210" s="69"/>
      <c r="G210" s="65" t="s">
        <v>1786</v>
      </c>
      <c r="H210" s="10">
        <f>SUM(H211:H225)</f>
        <v>0</v>
      </c>
      <c r="I210" s="10">
        <f>SUM(I211:I225)</f>
        <v>281</v>
      </c>
      <c r="J210" s="10">
        <f>SUM(J211:J225)</f>
        <v>0</v>
      </c>
      <c r="K210" s="10" t="e">
        <f t="shared" si="8"/>
        <v>#DIV/0!</v>
      </c>
      <c r="L210" s="10">
        <f t="shared" si="9"/>
        <v>0</v>
      </c>
    </row>
    <row r="211" spans="1:12" ht="17.100000000000001" customHeight="1">
      <c r="A211" s="54"/>
      <c r="B211" s="54"/>
      <c r="C211" s="54"/>
      <c r="D211" s="54"/>
      <c r="E211" s="69"/>
      <c r="F211" s="69"/>
      <c r="G211" s="56" t="s">
        <v>1787</v>
      </c>
      <c r="H211" s="9"/>
      <c r="I211" s="9"/>
      <c r="J211" s="9"/>
      <c r="K211" s="10" t="e">
        <f t="shared" si="8"/>
        <v>#DIV/0!</v>
      </c>
      <c r="L211" s="10" t="e">
        <f t="shared" si="9"/>
        <v>#DIV/0!</v>
      </c>
    </row>
    <row r="212" spans="1:12" ht="17.100000000000001" customHeight="1">
      <c r="A212" s="54"/>
      <c r="B212" s="54"/>
      <c r="C212" s="54"/>
      <c r="D212" s="54"/>
      <c r="E212" s="69"/>
      <c r="F212" s="69"/>
      <c r="G212" s="56" t="s">
        <v>1788</v>
      </c>
      <c r="H212" s="9"/>
      <c r="I212" s="9"/>
      <c r="J212" s="9"/>
      <c r="K212" s="10" t="e">
        <f t="shared" si="8"/>
        <v>#DIV/0!</v>
      </c>
      <c r="L212" s="10" t="e">
        <f t="shared" si="9"/>
        <v>#DIV/0!</v>
      </c>
    </row>
    <row r="213" spans="1:12" ht="17.100000000000001" customHeight="1">
      <c r="A213" s="54"/>
      <c r="B213" s="54"/>
      <c r="C213" s="54"/>
      <c r="D213" s="54"/>
      <c r="E213" s="69"/>
      <c r="F213" s="69"/>
      <c r="G213" s="56" t="s">
        <v>1789</v>
      </c>
      <c r="H213" s="9"/>
      <c r="I213" s="9">
        <v>11</v>
      </c>
      <c r="J213" s="9"/>
      <c r="K213" s="10" t="e">
        <f t="shared" si="8"/>
        <v>#DIV/0!</v>
      </c>
      <c r="L213" s="10">
        <f t="shared" si="9"/>
        <v>0</v>
      </c>
    </row>
    <row r="214" spans="1:12" ht="17.100000000000001" customHeight="1">
      <c r="A214" s="54"/>
      <c r="B214" s="54"/>
      <c r="C214" s="54"/>
      <c r="D214" s="54"/>
      <c r="E214" s="69"/>
      <c r="F214" s="69"/>
      <c r="G214" s="56" t="s">
        <v>1790</v>
      </c>
      <c r="H214" s="9"/>
      <c r="I214" s="9"/>
      <c r="J214" s="9"/>
      <c r="K214" s="10" t="e">
        <f t="shared" si="8"/>
        <v>#DIV/0!</v>
      </c>
      <c r="L214" s="10" t="e">
        <f t="shared" si="9"/>
        <v>#DIV/0!</v>
      </c>
    </row>
    <row r="215" spans="1:12" ht="17.100000000000001" customHeight="1">
      <c r="A215" s="54"/>
      <c r="B215" s="54"/>
      <c r="C215" s="54"/>
      <c r="D215" s="54"/>
      <c r="E215" s="69"/>
      <c r="F215" s="69"/>
      <c r="G215" s="56" t="s">
        <v>1791</v>
      </c>
      <c r="H215" s="9"/>
      <c r="I215" s="9"/>
      <c r="J215" s="9"/>
      <c r="K215" s="10" t="e">
        <f t="shared" si="8"/>
        <v>#DIV/0!</v>
      </c>
      <c r="L215" s="10" t="e">
        <f t="shared" si="9"/>
        <v>#DIV/0!</v>
      </c>
    </row>
    <row r="216" spans="1:12" ht="17.100000000000001" customHeight="1">
      <c r="A216" s="54"/>
      <c r="B216" s="54"/>
      <c r="C216" s="54"/>
      <c r="D216" s="54"/>
      <c r="E216" s="69"/>
      <c r="F216" s="69"/>
      <c r="G216" s="56" t="s">
        <v>1792</v>
      </c>
      <c r="H216" s="9"/>
      <c r="I216" s="9"/>
      <c r="J216" s="9"/>
      <c r="K216" s="10" t="e">
        <f t="shared" si="8"/>
        <v>#DIV/0!</v>
      </c>
      <c r="L216" s="10" t="e">
        <f t="shared" si="9"/>
        <v>#DIV/0!</v>
      </c>
    </row>
    <row r="217" spans="1:12" ht="17.100000000000001" customHeight="1">
      <c r="A217" s="54"/>
      <c r="B217" s="54"/>
      <c r="C217" s="54"/>
      <c r="D217" s="54"/>
      <c r="E217" s="69"/>
      <c r="F217" s="69"/>
      <c r="G217" s="56" t="s">
        <v>1793</v>
      </c>
      <c r="H217" s="9"/>
      <c r="I217" s="9"/>
      <c r="J217" s="9"/>
      <c r="K217" s="10" t="e">
        <f t="shared" si="8"/>
        <v>#DIV/0!</v>
      </c>
      <c r="L217" s="10" t="e">
        <f t="shared" si="9"/>
        <v>#DIV/0!</v>
      </c>
    </row>
    <row r="218" spans="1:12" ht="17.100000000000001" customHeight="1">
      <c r="A218" s="54"/>
      <c r="B218" s="54"/>
      <c r="C218" s="54"/>
      <c r="D218" s="54"/>
      <c r="E218" s="69"/>
      <c r="F218" s="69"/>
      <c r="G218" s="56" t="s">
        <v>1794</v>
      </c>
      <c r="H218" s="9"/>
      <c r="I218" s="9"/>
      <c r="J218" s="9"/>
      <c r="K218" s="10" t="e">
        <f t="shared" si="8"/>
        <v>#DIV/0!</v>
      </c>
      <c r="L218" s="10" t="e">
        <f t="shared" si="9"/>
        <v>#DIV/0!</v>
      </c>
    </row>
    <row r="219" spans="1:12" ht="17.100000000000001" customHeight="1">
      <c r="A219" s="54"/>
      <c r="B219" s="54"/>
      <c r="C219" s="54"/>
      <c r="D219" s="54"/>
      <c r="E219" s="69"/>
      <c r="F219" s="69"/>
      <c r="G219" s="56" t="s">
        <v>1795</v>
      </c>
      <c r="H219" s="9"/>
      <c r="I219" s="9"/>
      <c r="J219" s="9"/>
      <c r="K219" s="10" t="e">
        <f t="shared" si="8"/>
        <v>#DIV/0!</v>
      </c>
      <c r="L219" s="10" t="e">
        <f t="shared" si="9"/>
        <v>#DIV/0!</v>
      </c>
    </row>
    <row r="220" spans="1:12" ht="17.100000000000001" customHeight="1">
      <c r="A220" s="54"/>
      <c r="B220" s="54"/>
      <c r="C220" s="54"/>
      <c r="D220" s="54"/>
      <c r="E220" s="69"/>
      <c r="F220" s="69"/>
      <c r="G220" s="56" t="s">
        <v>1796</v>
      </c>
      <c r="H220" s="9"/>
      <c r="I220" s="9"/>
      <c r="J220" s="9"/>
      <c r="K220" s="10" t="e">
        <f t="shared" si="8"/>
        <v>#DIV/0!</v>
      </c>
      <c r="L220" s="10" t="e">
        <f t="shared" si="9"/>
        <v>#DIV/0!</v>
      </c>
    </row>
    <row r="221" spans="1:12" ht="17.100000000000001" customHeight="1">
      <c r="A221" s="54"/>
      <c r="B221" s="54"/>
      <c r="C221" s="54"/>
      <c r="D221" s="54"/>
      <c r="E221" s="69"/>
      <c r="F221" s="69"/>
      <c r="G221" s="56" t="s">
        <v>1797</v>
      </c>
      <c r="H221" s="9"/>
      <c r="I221" s="9"/>
      <c r="J221" s="9"/>
      <c r="K221" s="10" t="e">
        <f t="shared" si="8"/>
        <v>#DIV/0!</v>
      </c>
      <c r="L221" s="10" t="e">
        <f t="shared" si="9"/>
        <v>#DIV/0!</v>
      </c>
    </row>
    <row r="222" spans="1:12" ht="17.100000000000001" customHeight="1">
      <c r="A222" s="54"/>
      <c r="B222" s="54"/>
      <c r="C222" s="54"/>
      <c r="D222" s="54"/>
      <c r="E222" s="69"/>
      <c r="F222" s="69"/>
      <c r="G222" s="56" t="s">
        <v>1798</v>
      </c>
      <c r="H222" s="9"/>
      <c r="I222" s="9"/>
      <c r="J222" s="9"/>
      <c r="K222" s="10" t="e">
        <f t="shared" si="8"/>
        <v>#DIV/0!</v>
      </c>
      <c r="L222" s="10" t="e">
        <f t="shared" si="9"/>
        <v>#DIV/0!</v>
      </c>
    </row>
    <row r="223" spans="1:12" ht="17.100000000000001" customHeight="1">
      <c r="A223" s="54"/>
      <c r="B223" s="54"/>
      <c r="C223" s="54"/>
      <c r="D223" s="54"/>
      <c r="E223" s="69"/>
      <c r="F223" s="69"/>
      <c r="G223" s="56" t="s">
        <v>1799</v>
      </c>
      <c r="H223" s="9"/>
      <c r="I223" s="9"/>
      <c r="J223" s="9"/>
      <c r="K223" s="10" t="e">
        <f t="shared" si="8"/>
        <v>#DIV/0!</v>
      </c>
      <c r="L223" s="10" t="e">
        <f t="shared" si="9"/>
        <v>#DIV/0!</v>
      </c>
    </row>
    <row r="224" spans="1:12" ht="17.100000000000001" customHeight="1">
      <c r="A224" s="54"/>
      <c r="B224" s="54"/>
      <c r="C224" s="54"/>
      <c r="D224" s="54"/>
      <c r="E224" s="69"/>
      <c r="F224" s="69"/>
      <c r="G224" s="56" t="s">
        <v>1800</v>
      </c>
      <c r="H224" s="9"/>
      <c r="I224" s="9">
        <v>270</v>
      </c>
      <c r="J224" s="9"/>
      <c r="K224" s="10" t="e">
        <f t="shared" si="8"/>
        <v>#DIV/0!</v>
      </c>
      <c r="L224" s="10">
        <f t="shared" si="9"/>
        <v>0</v>
      </c>
    </row>
    <row r="225" spans="1:12" ht="17.100000000000001" customHeight="1">
      <c r="A225" s="54"/>
      <c r="B225" s="54"/>
      <c r="C225" s="54"/>
      <c r="D225" s="54"/>
      <c r="E225" s="69"/>
      <c r="F225" s="69"/>
      <c r="G225" s="56" t="s">
        <v>1801</v>
      </c>
      <c r="H225" s="9"/>
      <c r="I225" s="9"/>
      <c r="J225" s="9"/>
      <c r="K225" s="10" t="e">
        <f t="shared" si="8"/>
        <v>#DIV/0!</v>
      </c>
      <c r="L225" s="10" t="e">
        <f t="shared" si="9"/>
        <v>#DIV/0!</v>
      </c>
    </row>
    <row r="226" spans="1:12" ht="17.100000000000001" customHeight="1">
      <c r="A226" s="54"/>
      <c r="B226" s="54"/>
      <c r="C226" s="54"/>
      <c r="D226" s="54"/>
      <c r="E226" s="69"/>
      <c r="F226" s="69"/>
      <c r="G226" s="65" t="s">
        <v>1802</v>
      </c>
      <c r="H226" s="10">
        <f>H227+H240</f>
        <v>0</v>
      </c>
      <c r="I226" s="10">
        <f>I227+I240</f>
        <v>0</v>
      </c>
      <c r="J226" s="10">
        <f>J227+J240</f>
        <v>0</v>
      </c>
      <c r="K226" s="10" t="e">
        <f t="shared" si="8"/>
        <v>#DIV/0!</v>
      </c>
      <c r="L226" s="10" t="e">
        <f t="shared" si="9"/>
        <v>#DIV/0!</v>
      </c>
    </row>
    <row r="227" spans="1:12" ht="17.100000000000001" customHeight="1">
      <c r="A227" s="54"/>
      <c r="B227" s="54"/>
      <c r="C227" s="54"/>
      <c r="D227" s="54"/>
      <c r="E227" s="69"/>
      <c r="F227" s="69"/>
      <c r="G227" s="65" t="s">
        <v>1803</v>
      </c>
      <c r="H227" s="10">
        <f>SUM(H228:H239)</f>
        <v>0</v>
      </c>
      <c r="I227" s="10">
        <f>SUM(I228:I239)</f>
        <v>0</v>
      </c>
      <c r="J227" s="10">
        <f>SUM(J228:J239)</f>
        <v>0</v>
      </c>
      <c r="K227" s="10" t="e">
        <f t="shared" si="8"/>
        <v>#DIV/0!</v>
      </c>
      <c r="L227" s="10" t="e">
        <f t="shared" si="9"/>
        <v>#DIV/0!</v>
      </c>
    </row>
    <row r="228" spans="1:12" ht="17.100000000000001" customHeight="1">
      <c r="A228" s="54"/>
      <c r="B228" s="54"/>
      <c r="C228" s="54"/>
      <c r="D228" s="54"/>
      <c r="E228" s="69"/>
      <c r="F228" s="69"/>
      <c r="G228" s="56" t="s">
        <v>1804</v>
      </c>
      <c r="H228" s="9"/>
      <c r="I228" s="9"/>
      <c r="J228" s="9"/>
      <c r="K228" s="10" t="e">
        <f t="shared" si="8"/>
        <v>#DIV/0!</v>
      </c>
      <c r="L228" s="10" t="e">
        <f t="shared" si="9"/>
        <v>#DIV/0!</v>
      </c>
    </row>
    <row r="229" spans="1:12" ht="17.100000000000001" customHeight="1">
      <c r="A229" s="54"/>
      <c r="B229" s="54"/>
      <c r="C229" s="54"/>
      <c r="D229" s="54"/>
      <c r="E229" s="69"/>
      <c r="F229" s="69"/>
      <c r="G229" s="56" t="s">
        <v>1805</v>
      </c>
      <c r="H229" s="9"/>
      <c r="I229" s="9"/>
      <c r="J229" s="9"/>
      <c r="K229" s="10" t="e">
        <f t="shared" si="8"/>
        <v>#DIV/0!</v>
      </c>
      <c r="L229" s="10" t="e">
        <f t="shared" si="9"/>
        <v>#DIV/0!</v>
      </c>
    </row>
    <row r="230" spans="1:12" ht="17.100000000000001" customHeight="1">
      <c r="A230" s="54"/>
      <c r="B230" s="54"/>
      <c r="C230" s="54"/>
      <c r="D230" s="54"/>
      <c r="E230" s="69"/>
      <c r="F230" s="69"/>
      <c r="G230" s="56" t="s">
        <v>1806</v>
      </c>
      <c r="H230" s="9"/>
      <c r="I230" s="9"/>
      <c r="J230" s="9"/>
      <c r="K230" s="10" t="e">
        <f t="shared" si="8"/>
        <v>#DIV/0!</v>
      </c>
      <c r="L230" s="10" t="e">
        <f t="shared" si="9"/>
        <v>#DIV/0!</v>
      </c>
    </row>
    <row r="231" spans="1:12" ht="17.100000000000001" customHeight="1">
      <c r="A231" s="54"/>
      <c r="B231" s="54"/>
      <c r="C231" s="54"/>
      <c r="D231" s="54"/>
      <c r="E231" s="69"/>
      <c r="F231" s="69"/>
      <c r="G231" s="56" t="s">
        <v>1807</v>
      </c>
      <c r="H231" s="9"/>
      <c r="I231" s="9"/>
      <c r="J231" s="9"/>
      <c r="K231" s="10" t="e">
        <f t="shared" si="8"/>
        <v>#DIV/0!</v>
      </c>
      <c r="L231" s="10" t="e">
        <f t="shared" si="9"/>
        <v>#DIV/0!</v>
      </c>
    </row>
    <row r="232" spans="1:12" ht="17.100000000000001" customHeight="1">
      <c r="A232" s="54"/>
      <c r="B232" s="54"/>
      <c r="C232" s="54"/>
      <c r="D232" s="54"/>
      <c r="E232" s="69"/>
      <c r="F232" s="69"/>
      <c r="G232" s="56" t="s">
        <v>1808</v>
      </c>
      <c r="H232" s="9"/>
      <c r="I232" s="9"/>
      <c r="J232" s="9"/>
      <c r="K232" s="10" t="e">
        <f t="shared" si="8"/>
        <v>#DIV/0!</v>
      </c>
      <c r="L232" s="10" t="e">
        <f t="shared" si="9"/>
        <v>#DIV/0!</v>
      </c>
    </row>
    <row r="233" spans="1:12" ht="17.100000000000001" customHeight="1">
      <c r="A233" s="54"/>
      <c r="B233" s="54"/>
      <c r="C233" s="54"/>
      <c r="D233" s="54"/>
      <c r="E233" s="69"/>
      <c r="F233" s="69"/>
      <c r="G233" s="56" t="s">
        <v>1809</v>
      </c>
      <c r="H233" s="9"/>
      <c r="I233" s="9"/>
      <c r="J233" s="9"/>
      <c r="K233" s="10" t="e">
        <f t="shared" si="8"/>
        <v>#DIV/0!</v>
      </c>
      <c r="L233" s="10" t="e">
        <f t="shared" si="9"/>
        <v>#DIV/0!</v>
      </c>
    </row>
    <row r="234" spans="1:12" ht="17.100000000000001" customHeight="1">
      <c r="A234" s="54"/>
      <c r="B234" s="54"/>
      <c r="C234" s="54"/>
      <c r="D234" s="54"/>
      <c r="E234" s="69"/>
      <c r="F234" s="69"/>
      <c r="G234" s="56" t="s">
        <v>1810</v>
      </c>
      <c r="H234" s="9"/>
      <c r="I234" s="9"/>
      <c r="J234" s="9"/>
      <c r="K234" s="10" t="e">
        <f t="shared" si="8"/>
        <v>#DIV/0!</v>
      </c>
      <c r="L234" s="10" t="e">
        <f t="shared" si="9"/>
        <v>#DIV/0!</v>
      </c>
    </row>
    <row r="235" spans="1:12" ht="17.100000000000001" customHeight="1">
      <c r="A235" s="54"/>
      <c r="B235" s="54"/>
      <c r="C235" s="54"/>
      <c r="D235" s="54"/>
      <c r="E235" s="69"/>
      <c r="F235" s="69"/>
      <c r="G235" s="56" t="s">
        <v>1811</v>
      </c>
      <c r="H235" s="9"/>
      <c r="I235" s="9"/>
      <c r="J235" s="9"/>
      <c r="K235" s="10" t="e">
        <f t="shared" si="8"/>
        <v>#DIV/0!</v>
      </c>
      <c r="L235" s="10" t="e">
        <f t="shared" si="9"/>
        <v>#DIV/0!</v>
      </c>
    </row>
    <row r="236" spans="1:12" ht="17.100000000000001" customHeight="1">
      <c r="A236" s="54"/>
      <c r="B236" s="54"/>
      <c r="C236" s="54"/>
      <c r="D236" s="54"/>
      <c r="E236" s="69"/>
      <c r="F236" s="69"/>
      <c r="G236" s="56" t="s">
        <v>1812</v>
      </c>
      <c r="H236" s="9"/>
      <c r="I236" s="9"/>
      <c r="J236" s="9"/>
      <c r="K236" s="10" t="e">
        <f t="shared" si="8"/>
        <v>#DIV/0!</v>
      </c>
      <c r="L236" s="10" t="e">
        <f t="shared" si="9"/>
        <v>#DIV/0!</v>
      </c>
    </row>
    <row r="237" spans="1:12" ht="17.100000000000001" customHeight="1">
      <c r="A237" s="54"/>
      <c r="B237" s="54"/>
      <c r="C237" s="54"/>
      <c r="D237" s="54"/>
      <c r="E237" s="69"/>
      <c r="F237" s="69"/>
      <c r="G237" s="56" t="s">
        <v>1813</v>
      </c>
      <c r="H237" s="9"/>
      <c r="I237" s="9"/>
      <c r="J237" s="9"/>
      <c r="K237" s="10" t="e">
        <f t="shared" si="8"/>
        <v>#DIV/0!</v>
      </c>
      <c r="L237" s="10" t="e">
        <f t="shared" si="9"/>
        <v>#DIV/0!</v>
      </c>
    </row>
    <row r="238" spans="1:12" ht="17.100000000000001" customHeight="1">
      <c r="A238" s="54"/>
      <c r="B238" s="54"/>
      <c r="C238" s="54"/>
      <c r="D238" s="54"/>
      <c r="E238" s="69"/>
      <c r="F238" s="69"/>
      <c r="G238" s="56" t="s">
        <v>1814</v>
      </c>
      <c r="H238" s="9"/>
      <c r="I238" s="9"/>
      <c r="J238" s="9"/>
      <c r="K238" s="10" t="e">
        <f t="shared" si="8"/>
        <v>#DIV/0!</v>
      </c>
      <c r="L238" s="10" t="e">
        <f t="shared" si="9"/>
        <v>#DIV/0!</v>
      </c>
    </row>
    <row r="239" spans="1:12" ht="17.100000000000001" customHeight="1">
      <c r="A239" s="54"/>
      <c r="B239" s="54"/>
      <c r="C239" s="54"/>
      <c r="D239" s="54"/>
      <c r="E239" s="69"/>
      <c r="F239" s="69"/>
      <c r="G239" s="56" t="s">
        <v>1815</v>
      </c>
      <c r="H239" s="9"/>
      <c r="I239" s="9"/>
      <c r="J239" s="9"/>
      <c r="K239" s="10" t="e">
        <f t="shared" si="8"/>
        <v>#DIV/0!</v>
      </c>
      <c r="L239" s="10" t="e">
        <f t="shared" si="9"/>
        <v>#DIV/0!</v>
      </c>
    </row>
    <row r="240" spans="1:12" ht="17.100000000000001" customHeight="1">
      <c r="A240" s="54"/>
      <c r="B240" s="54"/>
      <c r="C240" s="54"/>
      <c r="D240" s="54"/>
      <c r="E240" s="69"/>
      <c r="F240" s="69"/>
      <c r="G240" s="65" t="s">
        <v>1816</v>
      </c>
      <c r="H240" s="10">
        <f>SUM(H241:H246)</f>
        <v>0</v>
      </c>
      <c r="I240" s="10">
        <f>SUM(I241:I246)</f>
        <v>0</v>
      </c>
      <c r="J240" s="10">
        <f>SUM(J241:J246)</f>
        <v>0</v>
      </c>
      <c r="K240" s="10" t="e">
        <f t="shared" si="8"/>
        <v>#DIV/0!</v>
      </c>
      <c r="L240" s="10" t="e">
        <f t="shared" si="9"/>
        <v>#DIV/0!</v>
      </c>
    </row>
    <row r="241" spans="1:12" ht="17.100000000000001" customHeight="1">
      <c r="A241" s="54"/>
      <c r="B241" s="54"/>
      <c r="C241" s="54"/>
      <c r="D241" s="54"/>
      <c r="E241" s="69"/>
      <c r="F241" s="69"/>
      <c r="G241" s="56" t="s">
        <v>844</v>
      </c>
      <c r="H241" s="9"/>
      <c r="I241" s="9"/>
      <c r="J241" s="9"/>
      <c r="K241" s="10" t="e">
        <f t="shared" si="8"/>
        <v>#DIV/0!</v>
      </c>
      <c r="L241" s="10" t="e">
        <f t="shared" si="9"/>
        <v>#DIV/0!</v>
      </c>
    </row>
    <row r="242" spans="1:12" ht="17.100000000000001" customHeight="1">
      <c r="A242" s="54"/>
      <c r="B242" s="54"/>
      <c r="C242" s="54"/>
      <c r="D242" s="54"/>
      <c r="E242" s="69"/>
      <c r="F242" s="69"/>
      <c r="G242" s="56" t="s">
        <v>889</v>
      </c>
      <c r="H242" s="9"/>
      <c r="I242" s="9"/>
      <c r="J242" s="9"/>
      <c r="K242" s="10" t="e">
        <f t="shared" si="8"/>
        <v>#DIV/0!</v>
      </c>
      <c r="L242" s="10" t="e">
        <f t="shared" si="9"/>
        <v>#DIV/0!</v>
      </c>
    </row>
    <row r="243" spans="1:12" ht="17.100000000000001" customHeight="1">
      <c r="A243" s="54"/>
      <c r="B243" s="54"/>
      <c r="C243" s="54"/>
      <c r="D243" s="54"/>
      <c r="E243" s="69"/>
      <c r="F243" s="69"/>
      <c r="G243" s="56" t="s">
        <v>1817</v>
      </c>
      <c r="H243" s="9"/>
      <c r="I243" s="9"/>
      <c r="J243" s="9"/>
      <c r="K243" s="10" t="e">
        <f t="shared" si="8"/>
        <v>#DIV/0!</v>
      </c>
      <c r="L243" s="10" t="e">
        <f t="shared" si="9"/>
        <v>#DIV/0!</v>
      </c>
    </row>
    <row r="244" spans="1:12" ht="17.100000000000001" customHeight="1">
      <c r="A244" s="54"/>
      <c r="B244" s="54"/>
      <c r="C244" s="54"/>
      <c r="D244" s="54"/>
      <c r="E244" s="69"/>
      <c r="F244" s="69"/>
      <c r="G244" s="56" t="s">
        <v>1818</v>
      </c>
      <c r="H244" s="9"/>
      <c r="I244" s="9"/>
      <c r="J244" s="9"/>
      <c r="K244" s="10" t="e">
        <f t="shared" si="8"/>
        <v>#DIV/0!</v>
      </c>
      <c r="L244" s="10" t="e">
        <f t="shared" si="9"/>
        <v>#DIV/0!</v>
      </c>
    </row>
    <row r="245" spans="1:12" ht="17.100000000000001" customHeight="1">
      <c r="A245" s="54"/>
      <c r="B245" s="54"/>
      <c r="C245" s="54"/>
      <c r="D245" s="54"/>
      <c r="E245" s="69"/>
      <c r="F245" s="69"/>
      <c r="G245" s="56" t="s">
        <v>1819</v>
      </c>
      <c r="H245" s="9"/>
      <c r="I245" s="9"/>
      <c r="J245" s="9"/>
      <c r="K245" s="10" t="e">
        <f t="shared" si="8"/>
        <v>#DIV/0!</v>
      </c>
      <c r="L245" s="10" t="e">
        <f t="shared" si="9"/>
        <v>#DIV/0!</v>
      </c>
    </row>
    <row r="246" spans="1:12" ht="17.100000000000001" customHeight="1">
      <c r="A246" s="54"/>
      <c r="B246" s="54"/>
      <c r="C246" s="54"/>
      <c r="D246" s="54"/>
      <c r="E246" s="69"/>
      <c r="F246" s="69"/>
      <c r="G246" s="56" t="s">
        <v>1820</v>
      </c>
      <c r="H246" s="9"/>
      <c r="I246" s="9"/>
      <c r="J246" s="9"/>
      <c r="K246" s="10" t="e">
        <f t="shared" si="8"/>
        <v>#DIV/0!</v>
      </c>
      <c r="L246" s="10" t="e">
        <f t="shared" si="9"/>
        <v>#DIV/0!</v>
      </c>
    </row>
    <row r="247" spans="1:12" ht="17.100000000000001" customHeight="1">
      <c r="A247" s="54"/>
      <c r="B247" s="54"/>
      <c r="C247" s="54"/>
      <c r="D247" s="54"/>
      <c r="E247" s="54"/>
      <c r="F247" s="54"/>
      <c r="G247" s="8"/>
      <c r="H247" s="9"/>
      <c r="I247" s="9"/>
      <c r="J247" s="9"/>
      <c r="K247" s="76"/>
      <c r="L247" s="76"/>
    </row>
    <row r="248" spans="1:12" ht="17.100000000000001" customHeight="1">
      <c r="A248" s="54"/>
      <c r="B248" s="54"/>
      <c r="C248" s="54"/>
      <c r="D248" s="54"/>
      <c r="E248" s="54"/>
      <c r="F248" s="54"/>
      <c r="G248" s="8"/>
      <c r="H248" s="9"/>
      <c r="I248" s="9"/>
      <c r="J248" s="9"/>
      <c r="K248" s="76"/>
      <c r="L248" s="76"/>
    </row>
    <row r="249" spans="1:12" ht="17.100000000000001" customHeight="1">
      <c r="A249" s="74" t="s">
        <v>1213</v>
      </c>
      <c r="B249" s="74">
        <f>B7+B8+B9+B10+B11+B12+B18+B19+B22+B23+B24+B25+B26+B27+B33+B34</f>
        <v>60187</v>
      </c>
      <c r="C249" s="74">
        <f>C7+C8+C9+C10+C11+C12+C18+C19+C22+C23+C24+C25+C26+C27+C33+C34</f>
        <v>13390</v>
      </c>
      <c r="D249" s="74">
        <f>D7+D8+D9+D10+D11+D12+D18+D19+D22+D23+D24+D25+D26+D27+D33+D34</f>
        <v>62670</v>
      </c>
      <c r="E249" s="74">
        <f>D249/B249*100</f>
        <v>104.12547560104342</v>
      </c>
      <c r="F249" s="74">
        <f>D249/C249*100</f>
        <v>468.03584764749814</v>
      </c>
      <c r="G249" s="74" t="s">
        <v>1821</v>
      </c>
      <c r="H249" s="10">
        <f>H7+H23+H35+H46+H104+H120+H164+H168+H194+H210+H226</f>
        <v>87422</v>
      </c>
      <c r="I249" s="10">
        <f>I7+I23+I35+I46+I104+I120+I164+I168+I194+I210+I226</f>
        <v>300615</v>
      </c>
      <c r="J249" s="10">
        <f>J7+J23+J35+J46+J104+J120+J164+J168+J194+J210+J226</f>
        <v>71716</v>
      </c>
      <c r="K249" s="10">
        <f>J249/H249*100</f>
        <v>82.034270549747205</v>
      </c>
      <c r="L249" s="10">
        <f>J249/I249*100</f>
        <v>23.856427656637226</v>
      </c>
    </row>
    <row r="250" spans="1:12" ht="17.100000000000001" customHeight="1">
      <c r="A250" s="75" t="s">
        <v>1822</v>
      </c>
      <c r="B250" s="75">
        <f>SUM(B251:B254)</f>
        <v>31665</v>
      </c>
      <c r="C250" s="75">
        <f>SUM(C251:C254)</f>
        <v>42319</v>
      </c>
      <c r="D250" s="75">
        <f>SUM(D251:D254)</f>
        <v>13046</v>
      </c>
      <c r="E250" s="74">
        <f t="shared" ref="E250:E257" si="10">D250/B250*100</f>
        <v>41.200063161219013</v>
      </c>
      <c r="F250" s="74">
        <f t="shared" ref="F250:F257" si="11">D250/C250*100</f>
        <v>30.827760580353981</v>
      </c>
      <c r="G250" s="75" t="s">
        <v>1823</v>
      </c>
      <c r="H250" s="10">
        <f>SUM(H251:H254)</f>
        <v>4430</v>
      </c>
      <c r="I250" s="10">
        <f>SUM(I251:I254)</f>
        <v>16794</v>
      </c>
      <c r="J250" s="10">
        <f>SUM(J251:J254)</f>
        <v>4000</v>
      </c>
      <c r="K250" s="10">
        <f t="shared" ref="K250:K257" si="12">J250/H250*100</f>
        <v>90.293453724604973</v>
      </c>
      <c r="L250" s="10">
        <f t="shared" ref="L250:L257" si="13">J250/I250*100</f>
        <v>23.818030248898417</v>
      </c>
    </row>
    <row r="251" spans="1:12" ht="17.100000000000001" customHeight="1">
      <c r="A251" s="9" t="s">
        <v>1824</v>
      </c>
      <c r="B251" s="9"/>
      <c r="C251" s="9">
        <v>3342</v>
      </c>
      <c r="D251" s="9"/>
      <c r="E251" s="74" t="e">
        <f t="shared" si="10"/>
        <v>#DIV/0!</v>
      </c>
      <c r="F251" s="74">
        <f t="shared" si="11"/>
        <v>0</v>
      </c>
      <c r="G251" s="9" t="s">
        <v>1825</v>
      </c>
      <c r="H251" s="9"/>
      <c r="I251" s="9"/>
      <c r="J251" s="9"/>
      <c r="K251" s="10" t="e">
        <f t="shared" si="12"/>
        <v>#DIV/0!</v>
      </c>
      <c r="L251" s="10" t="e">
        <f t="shared" si="13"/>
        <v>#DIV/0!</v>
      </c>
    </row>
    <row r="252" spans="1:12" ht="17.100000000000001" customHeight="1">
      <c r="A252" s="9" t="s">
        <v>1826</v>
      </c>
      <c r="B252" s="9"/>
      <c r="C252" s="9"/>
      <c r="D252" s="9"/>
      <c r="E252" s="74" t="e">
        <f t="shared" si="10"/>
        <v>#DIV/0!</v>
      </c>
      <c r="F252" s="74" t="e">
        <f t="shared" si="11"/>
        <v>#DIV/0!</v>
      </c>
      <c r="G252" s="9" t="s">
        <v>1827</v>
      </c>
      <c r="H252" s="9"/>
      <c r="I252" s="9">
        <v>535</v>
      </c>
      <c r="J252" s="9"/>
      <c r="K252" s="10" t="e">
        <f t="shared" si="12"/>
        <v>#DIV/0!</v>
      </c>
      <c r="L252" s="10">
        <f t="shared" si="13"/>
        <v>0</v>
      </c>
    </row>
    <row r="253" spans="1:12" ht="17.100000000000001" customHeight="1">
      <c r="A253" s="9" t="s">
        <v>1828</v>
      </c>
      <c r="B253" s="9">
        <v>31665</v>
      </c>
      <c r="C253" s="9">
        <v>31665</v>
      </c>
      <c r="D253" s="9">
        <v>13046</v>
      </c>
      <c r="E253" s="74">
        <f t="shared" si="10"/>
        <v>41.200063161219013</v>
      </c>
      <c r="F253" s="74">
        <f t="shared" si="11"/>
        <v>41.200063161219013</v>
      </c>
      <c r="G253" s="9" t="s">
        <v>1829</v>
      </c>
      <c r="H253" s="9">
        <v>4430</v>
      </c>
      <c r="I253" s="9">
        <v>3213</v>
      </c>
      <c r="J253" s="9">
        <v>4000</v>
      </c>
      <c r="K253" s="10">
        <f t="shared" si="12"/>
        <v>90.293453724604973</v>
      </c>
      <c r="L253" s="10">
        <f t="shared" si="13"/>
        <v>124.49424214130096</v>
      </c>
    </row>
    <row r="254" spans="1:12" ht="17.100000000000001" customHeight="1">
      <c r="A254" s="9" t="s">
        <v>1830</v>
      </c>
      <c r="B254" s="9"/>
      <c r="C254" s="9">
        <v>7312</v>
      </c>
      <c r="D254" s="9"/>
      <c r="E254" s="74" t="e">
        <f t="shared" si="10"/>
        <v>#DIV/0!</v>
      </c>
      <c r="F254" s="74">
        <f t="shared" si="11"/>
        <v>0</v>
      </c>
      <c r="G254" s="9" t="s">
        <v>1831</v>
      </c>
      <c r="H254" s="9"/>
      <c r="I254" s="9">
        <v>13046</v>
      </c>
      <c r="J254" s="9"/>
      <c r="K254" s="10" t="e">
        <f t="shared" si="12"/>
        <v>#DIV/0!</v>
      </c>
      <c r="L254" s="10">
        <f t="shared" si="13"/>
        <v>0</v>
      </c>
    </row>
    <row r="255" spans="1:12" ht="17.100000000000001" customHeight="1">
      <c r="A255" s="75" t="s">
        <v>1832</v>
      </c>
      <c r="B255" s="10">
        <f>SUM(B256:B257)</f>
        <v>0</v>
      </c>
      <c r="C255" s="10">
        <f>SUM(C256:C257)</f>
        <v>266700</v>
      </c>
      <c r="D255" s="10">
        <f>SUM(D256:D257)</f>
        <v>0</v>
      </c>
      <c r="E255" s="74" t="e">
        <f t="shared" si="10"/>
        <v>#DIV/0!</v>
      </c>
      <c r="F255" s="74">
        <f t="shared" si="11"/>
        <v>0</v>
      </c>
      <c r="G255" s="75" t="s">
        <v>1833</v>
      </c>
      <c r="H255" s="10">
        <f>SUM(H256:H257)</f>
        <v>0</v>
      </c>
      <c r="I255" s="10">
        <f>SUM(I256:I257)</f>
        <v>5000</v>
      </c>
      <c r="J255" s="10">
        <f>SUM(J256:J257)</f>
        <v>0</v>
      </c>
      <c r="K255" s="10" t="e">
        <f t="shared" si="12"/>
        <v>#DIV/0!</v>
      </c>
      <c r="L255" s="10">
        <f t="shared" si="13"/>
        <v>0</v>
      </c>
    </row>
    <row r="256" spans="1:12" ht="17.100000000000001" customHeight="1">
      <c r="A256" s="66" t="s">
        <v>1834</v>
      </c>
      <c r="B256" s="9"/>
      <c r="C256" s="9"/>
      <c r="D256" s="9"/>
      <c r="E256" s="74" t="e">
        <f t="shared" si="10"/>
        <v>#DIV/0!</v>
      </c>
      <c r="F256" s="74" t="e">
        <f t="shared" si="11"/>
        <v>#DIV/0!</v>
      </c>
      <c r="G256" s="66" t="s">
        <v>1835</v>
      </c>
      <c r="H256" s="9"/>
      <c r="I256" s="9">
        <v>5000</v>
      </c>
      <c r="J256" s="9"/>
      <c r="K256" s="10" t="e">
        <f t="shared" si="12"/>
        <v>#DIV/0!</v>
      </c>
      <c r="L256" s="10">
        <f t="shared" si="13"/>
        <v>0</v>
      </c>
    </row>
    <row r="257" spans="1:15" ht="17.100000000000001" customHeight="1">
      <c r="A257" s="66" t="s">
        <v>1836</v>
      </c>
      <c r="B257" s="66"/>
      <c r="C257" s="9">
        <v>266700</v>
      </c>
      <c r="D257" s="9"/>
      <c r="E257" s="74" t="e">
        <f t="shared" si="10"/>
        <v>#DIV/0!</v>
      </c>
      <c r="F257" s="74">
        <f t="shared" si="11"/>
        <v>0</v>
      </c>
      <c r="G257" s="66" t="s">
        <v>1837</v>
      </c>
      <c r="H257" s="9"/>
      <c r="I257" s="9"/>
      <c r="J257" s="9"/>
      <c r="K257" s="10" t="e">
        <f t="shared" si="12"/>
        <v>#DIV/0!</v>
      </c>
      <c r="L257" s="10" t="e">
        <f t="shared" si="13"/>
        <v>#DIV/0!</v>
      </c>
    </row>
    <row r="258" spans="1:15" ht="17.100000000000001" customHeight="1">
      <c r="A258" s="66"/>
      <c r="B258" s="66"/>
      <c r="C258" s="9"/>
      <c r="D258" s="9"/>
      <c r="E258" s="9"/>
      <c r="F258" s="9"/>
      <c r="G258" s="66"/>
      <c r="H258" s="9"/>
      <c r="I258" s="9"/>
      <c r="J258" s="9"/>
      <c r="K258" s="76"/>
      <c r="L258" s="76"/>
    </row>
    <row r="259" spans="1:15" ht="17.100000000000001" customHeight="1">
      <c r="A259" s="66"/>
      <c r="B259" s="66"/>
      <c r="C259" s="66"/>
      <c r="D259" s="66"/>
      <c r="E259" s="66"/>
      <c r="F259" s="66"/>
      <c r="G259" s="66"/>
      <c r="H259" s="9"/>
      <c r="I259" s="9"/>
      <c r="J259" s="9"/>
      <c r="K259" s="76"/>
      <c r="L259" s="76"/>
    </row>
    <row r="260" spans="1:15" ht="17.100000000000001" customHeight="1">
      <c r="A260" s="74" t="s">
        <v>61</v>
      </c>
      <c r="B260" s="74">
        <f>B249+B250+B255</f>
        <v>91852</v>
      </c>
      <c r="C260" s="74">
        <f>C249+C250+C255</f>
        <v>322409</v>
      </c>
      <c r="D260" s="74">
        <f>D249+D250+D255</f>
        <v>75716</v>
      </c>
      <c r="E260" s="74">
        <f>D260/B260*100</f>
        <v>82.43260897966293</v>
      </c>
      <c r="F260" s="74">
        <f>D260/C260*100</f>
        <v>23.484456079079678</v>
      </c>
      <c r="G260" s="74" t="s">
        <v>1045</v>
      </c>
      <c r="H260" s="10">
        <f>H249+H250+H255</f>
        <v>91852</v>
      </c>
      <c r="I260" s="10">
        <f>I249+I250+I255</f>
        <v>322409</v>
      </c>
      <c r="J260" s="10">
        <f>J249+J250+J255</f>
        <v>75716</v>
      </c>
      <c r="K260" s="10">
        <f>J260/H260*100</f>
        <v>82.43260897966293</v>
      </c>
      <c r="L260" s="10">
        <f>J260/I260*100</f>
        <v>23.484456079079678</v>
      </c>
      <c r="M260" s="77" t="b">
        <f>B260=H260</f>
        <v>1</v>
      </c>
      <c r="N260" s="77" t="b">
        <f>C260=I260</f>
        <v>1</v>
      </c>
      <c r="O260" s="77" t="b">
        <f>D260=J260</f>
        <v>1</v>
      </c>
    </row>
    <row r="261" spans="1:15" ht="20.100000000000001" customHeight="1"/>
    <row r="262" spans="1:15" ht="20.100000000000001" customHeight="1"/>
    <row r="263" spans="1:15" ht="20.100000000000001" customHeight="1"/>
    <row r="264" spans="1:15" ht="20.100000000000001" customHeight="1"/>
    <row r="265" spans="1:15" ht="20.100000000000001" customHeight="1"/>
    <row r="266" spans="1:15" ht="20.100000000000001" customHeight="1"/>
    <row r="267" spans="1:15" ht="20.100000000000001" customHeight="1"/>
    <row r="268" spans="1:15" ht="20.100000000000001" customHeight="1"/>
    <row r="269" spans="1:15" ht="20.100000000000001" customHeight="1"/>
    <row r="270" spans="1:15" ht="20.100000000000001" customHeight="1"/>
    <row r="271" spans="1:15" ht="20.100000000000001" customHeight="1"/>
    <row r="272" spans="1:15"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sheetData>
  <mergeCells count="11">
    <mergeCell ref="A2:L2"/>
    <mergeCell ref="A4:F4"/>
    <mergeCell ref="G4:L4"/>
    <mergeCell ref="D5:F5"/>
    <mergeCell ref="J5:L5"/>
    <mergeCell ref="A5:A6"/>
    <mergeCell ref="B5:B6"/>
    <mergeCell ref="C5:C6"/>
    <mergeCell ref="G5:G6"/>
    <mergeCell ref="H5:H6"/>
    <mergeCell ref="I5:I6"/>
  </mergeCells>
  <phoneticPr fontId="29" type="noConversion"/>
  <printOptions horizontalCentered="1"/>
  <pageMargins left="0.468055555555556" right="0.468055555555556" top="0.59027777777777801" bottom="0.468055555555556" header="0.31041666666666701" footer="0.31041666666666701"/>
  <pageSetup paperSize="9" scale="64"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showZeros="0" workbookViewId="0">
      <pane xSplit="1" ySplit="5" topLeftCell="B6" activePane="bottomRight" state="frozen"/>
      <selection pane="topRight"/>
      <selection pane="bottomLeft"/>
      <selection pane="bottomRight" sqref="A1:A1048576"/>
    </sheetView>
  </sheetViews>
  <sheetFormatPr defaultColWidth="9" defaultRowHeight="13.5"/>
  <cols>
    <col min="1" max="1" width="63.375" style="2" customWidth="1"/>
    <col min="2" max="8" width="13.625" style="52" customWidth="1"/>
    <col min="9" max="16384" width="9" style="2"/>
  </cols>
  <sheetData>
    <row r="1" spans="1:9" ht="14.25">
      <c r="A1" s="4" t="s">
        <v>1838</v>
      </c>
    </row>
    <row r="2" spans="1:9" s="1" customFormat="1" ht="22.5">
      <c r="A2" s="211" t="s">
        <v>1839</v>
      </c>
      <c r="B2" s="212"/>
      <c r="C2" s="212"/>
      <c r="D2" s="212"/>
      <c r="E2" s="212"/>
      <c r="F2" s="212"/>
      <c r="G2" s="212"/>
      <c r="H2" s="212"/>
    </row>
    <row r="3" spans="1:9" ht="18" customHeight="1">
      <c r="H3" s="53" t="s">
        <v>25</v>
      </c>
    </row>
    <row r="4" spans="1:9" s="3" customFormat="1" ht="31.5" customHeight="1">
      <c r="A4" s="269" t="s">
        <v>26</v>
      </c>
      <c r="B4" s="221" t="s">
        <v>1158</v>
      </c>
      <c r="C4" s="221" t="s">
        <v>1840</v>
      </c>
      <c r="D4" s="221" t="s">
        <v>1841</v>
      </c>
      <c r="E4" s="221" t="s">
        <v>1842</v>
      </c>
      <c r="F4" s="273" t="s">
        <v>1162</v>
      </c>
      <c r="G4" s="221" t="s">
        <v>1163</v>
      </c>
      <c r="H4" s="221" t="s">
        <v>1164</v>
      </c>
      <c r="I4" s="230" t="s">
        <v>1166</v>
      </c>
    </row>
    <row r="5" spans="1:9" s="3" customFormat="1" ht="27.75" customHeight="1">
      <c r="A5" s="270"/>
      <c r="B5" s="222"/>
      <c r="C5" s="222"/>
      <c r="D5" s="271"/>
      <c r="E5" s="272"/>
      <c r="F5" s="274"/>
      <c r="G5" s="222"/>
      <c r="H5" s="222"/>
      <c r="I5" s="230"/>
    </row>
    <row r="6" spans="1:9" ht="18.399999999999999" customHeight="1">
      <c r="A6" s="54" t="s">
        <v>1571</v>
      </c>
      <c r="B6" s="55">
        <f>SUM(C6:H6)</f>
        <v>0</v>
      </c>
      <c r="C6" s="55">
        <f t="shared" ref="C6:H6" si="0">SUM(C7:C9)</f>
        <v>0</v>
      </c>
      <c r="D6" s="55">
        <f t="shared" si="0"/>
        <v>0</v>
      </c>
      <c r="E6" s="55">
        <f t="shared" si="0"/>
        <v>0</v>
      </c>
      <c r="F6" s="55">
        <f t="shared" si="0"/>
        <v>0</v>
      </c>
      <c r="G6" s="55">
        <f t="shared" si="0"/>
        <v>0</v>
      </c>
      <c r="H6" s="55">
        <f t="shared" si="0"/>
        <v>0</v>
      </c>
      <c r="I6" s="15" t="b">
        <f>B6=表九!J7</f>
        <v>1</v>
      </c>
    </row>
    <row r="7" spans="1:9" ht="18.399999999999999" customHeight="1">
      <c r="A7" s="56" t="s">
        <v>1843</v>
      </c>
      <c r="B7" s="55">
        <f t="shared" ref="B7:B51" si="1">SUM(C7:H7)</f>
        <v>0</v>
      </c>
      <c r="C7" s="57"/>
      <c r="D7" s="57"/>
      <c r="E7" s="57"/>
      <c r="F7" s="57"/>
      <c r="G7" s="57"/>
      <c r="H7" s="57"/>
      <c r="I7" s="15" t="b">
        <f>B7=表九!J8</f>
        <v>1</v>
      </c>
    </row>
    <row r="8" spans="1:9" ht="18.399999999999999" customHeight="1">
      <c r="A8" s="56" t="s">
        <v>1844</v>
      </c>
      <c r="B8" s="55">
        <f t="shared" si="1"/>
        <v>0</v>
      </c>
      <c r="C8" s="57"/>
      <c r="D8" s="57"/>
      <c r="E8" s="57"/>
      <c r="F8" s="57"/>
      <c r="G8" s="57"/>
      <c r="H8" s="57"/>
      <c r="I8" s="15" t="b">
        <f>B8=表九!J14</f>
        <v>1</v>
      </c>
    </row>
    <row r="9" spans="1:9" ht="18.399999999999999" customHeight="1">
      <c r="A9" s="56" t="s">
        <v>1845</v>
      </c>
      <c r="B9" s="55">
        <f t="shared" si="1"/>
        <v>0</v>
      </c>
      <c r="C9" s="57"/>
      <c r="D9" s="57"/>
      <c r="E9" s="57"/>
      <c r="F9" s="57"/>
      <c r="G9" s="57"/>
      <c r="H9" s="57"/>
      <c r="I9" s="15" t="b">
        <f>B9=表九!J20</f>
        <v>1</v>
      </c>
    </row>
    <row r="10" spans="1:9" ht="18.399999999999999" customHeight="1">
      <c r="A10" s="54" t="s">
        <v>1603</v>
      </c>
      <c r="B10" s="55">
        <f t="shared" si="1"/>
        <v>124</v>
      </c>
      <c r="C10" s="55">
        <f t="shared" ref="C10:H10" si="2">SUM(C11:C13)</f>
        <v>0</v>
      </c>
      <c r="D10" s="55">
        <f t="shared" si="2"/>
        <v>0</v>
      </c>
      <c r="E10" s="55">
        <f t="shared" si="2"/>
        <v>124</v>
      </c>
      <c r="F10" s="55">
        <f t="shared" si="2"/>
        <v>0</v>
      </c>
      <c r="G10" s="55">
        <f t="shared" si="2"/>
        <v>0</v>
      </c>
      <c r="H10" s="55">
        <f t="shared" si="2"/>
        <v>0</v>
      </c>
      <c r="I10" s="15" t="b">
        <f>B10=表九!J23</f>
        <v>1</v>
      </c>
    </row>
    <row r="11" spans="1:9" ht="18.399999999999999" customHeight="1">
      <c r="A11" s="56" t="s">
        <v>1605</v>
      </c>
      <c r="B11" s="55">
        <f t="shared" si="1"/>
        <v>4</v>
      </c>
      <c r="C11" s="57"/>
      <c r="D11" s="57"/>
      <c r="E11" s="57">
        <v>4</v>
      </c>
      <c r="F11" s="57"/>
      <c r="G11" s="57"/>
      <c r="H11" s="57"/>
      <c r="I11" s="15" t="b">
        <f>B11=表九!J24</f>
        <v>1</v>
      </c>
    </row>
    <row r="12" spans="1:9" ht="18.399999999999999" customHeight="1">
      <c r="A12" s="56" t="s">
        <v>1613</v>
      </c>
      <c r="B12" s="55">
        <f t="shared" si="1"/>
        <v>120</v>
      </c>
      <c r="C12" s="57"/>
      <c r="D12" s="57"/>
      <c r="E12" s="57">
        <v>120</v>
      </c>
      <c r="F12" s="57"/>
      <c r="G12" s="57"/>
      <c r="H12" s="57"/>
      <c r="I12" s="15" t="b">
        <f>B12=表九!J28</f>
        <v>1</v>
      </c>
    </row>
    <row r="13" spans="1:9" ht="18.399999999999999" customHeight="1">
      <c r="A13" s="56" t="s">
        <v>1619</v>
      </c>
      <c r="B13" s="55">
        <f t="shared" si="1"/>
        <v>0</v>
      </c>
      <c r="C13" s="57"/>
      <c r="D13" s="57"/>
      <c r="E13" s="57"/>
      <c r="F13" s="57"/>
      <c r="G13" s="57"/>
      <c r="H13" s="57"/>
      <c r="I13" s="15" t="b">
        <f>B13=表九!J32</f>
        <v>1</v>
      </c>
    </row>
    <row r="14" spans="1:9" ht="18.399999999999999" customHeight="1">
      <c r="A14" s="54" t="s">
        <v>1624</v>
      </c>
      <c r="B14" s="55">
        <f t="shared" si="1"/>
        <v>0</v>
      </c>
      <c r="C14" s="55">
        <f t="shared" ref="C14:H14" si="3">SUM(C15:C16)</f>
        <v>0</v>
      </c>
      <c r="D14" s="55">
        <f t="shared" si="3"/>
        <v>0</v>
      </c>
      <c r="E14" s="55">
        <f t="shared" si="3"/>
        <v>0</v>
      </c>
      <c r="F14" s="55">
        <f t="shared" si="3"/>
        <v>0</v>
      </c>
      <c r="G14" s="55">
        <f t="shared" si="3"/>
        <v>0</v>
      </c>
      <c r="H14" s="55">
        <f t="shared" si="3"/>
        <v>0</v>
      </c>
      <c r="I14" s="15" t="b">
        <f>B14=表九!J35</f>
        <v>1</v>
      </c>
    </row>
    <row r="15" spans="1:9" ht="18.399999999999999" customHeight="1">
      <c r="A15" s="54" t="s">
        <v>1626</v>
      </c>
      <c r="B15" s="55">
        <f t="shared" si="1"/>
        <v>0</v>
      </c>
      <c r="C15" s="57"/>
      <c r="D15" s="57"/>
      <c r="E15" s="57"/>
      <c r="F15" s="57"/>
      <c r="G15" s="57"/>
      <c r="H15" s="57"/>
      <c r="I15" s="15" t="b">
        <f>B15=表九!J36</f>
        <v>1</v>
      </c>
    </row>
    <row r="16" spans="1:9" ht="18.399999999999999" customHeight="1">
      <c r="A16" s="54" t="s">
        <v>1636</v>
      </c>
      <c r="B16" s="55">
        <f t="shared" si="1"/>
        <v>0</v>
      </c>
      <c r="C16" s="57"/>
      <c r="D16" s="57"/>
      <c r="E16" s="57"/>
      <c r="F16" s="57"/>
      <c r="G16" s="57"/>
      <c r="H16" s="57"/>
      <c r="I16" s="15" t="b">
        <f>B16=表九!J41</f>
        <v>1</v>
      </c>
    </row>
    <row r="17" spans="1:9" ht="18.399999999999999" customHeight="1">
      <c r="A17" s="54" t="s">
        <v>1646</v>
      </c>
      <c r="B17" s="55">
        <f t="shared" si="1"/>
        <v>56118</v>
      </c>
      <c r="C17" s="55">
        <f t="shared" ref="C17:H17" si="4">SUM(C18:C27)</f>
        <v>56074</v>
      </c>
      <c r="D17" s="55">
        <f t="shared" si="4"/>
        <v>0</v>
      </c>
      <c r="E17" s="55">
        <f t="shared" si="4"/>
        <v>44</v>
      </c>
      <c r="F17" s="55">
        <f t="shared" si="4"/>
        <v>0</v>
      </c>
      <c r="G17" s="55">
        <f t="shared" si="4"/>
        <v>0</v>
      </c>
      <c r="H17" s="55">
        <f t="shared" si="4"/>
        <v>0</v>
      </c>
      <c r="I17" s="15" t="b">
        <f>B17=表九!J46</f>
        <v>1</v>
      </c>
    </row>
    <row r="18" spans="1:9" ht="18.399999999999999" customHeight="1">
      <c r="A18" s="54" t="s">
        <v>1648</v>
      </c>
      <c r="B18" s="55">
        <f t="shared" si="1"/>
        <v>54418</v>
      </c>
      <c r="C18" s="57">
        <v>54374</v>
      </c>
      <c r="D18" s="57"/>
      <c r="E18" s="57">
        <v>44</v>
      </c>
      <c r="F18" s="57"/>
      <c r="G18" s="57"/>
      <c r="H18" s="57"/>
      <c r="I18" s="15" t="b">
        <f>B18=表九!J47</f>
        <v>1</v>
      </c>
    </row>
    <row r="19" spans="1:9" ht="18.399999999999999" customHeight="1">
      <c r="A19" s="54" t="s">
        <v>1668</v>
      </c>
      <c r="B19" s="55">
        <f t="shared" si="1"/>
        <v>0</v>
      </c>
      <c r="C19" s="57"/>
      <c r="D19" s="57"/>
      <c r="E19" s="57"/>
      <c r="F19" s="57"/>
      <c r="G19" s="57"/>
      <c r="H19" s="57"/>
      <c r="I19" s="15" t="b">
        <f>B19=表九!J63</f>
        <v>1</v>
      </c>
    </row>
    <row r="20" spans="1:9" ht="18.399999999999999" customHeight="1">
      <c r="A20" s="54" t="s">
        <v>1670</v>
      </c>
      <c r="B20" s="55">
        <f t="shared" si="1"/>
        <v>0</v>
      </c>
      <c r="C20" s="57"/>
      <c r="D20" s="57"/>
      <c r="E20" s="57"/>
      <c r="F20" s="57"/>
      <c r="G20" s="57"/>
      <c r="H20" s="57"/>
      <c r="I20" s="15" t="b">
        <f>B20=表九!J67</f>
        <v>1</v>
      </c>
    </row>
    <row r="21" spans="1:9" ht="18.399999999999999" customHeight="1">
      <c r="A21" s="54" t="s">
        <v>1671</v>
      </c>
      <c r="B21" s="55">
        <f t="shared" si="1"/>
        <v>0</v>
      </c>
      <c r="C21" s="57"/>
      <c r="D21" s="57"/>
      <c r="E21" s="57"/>
      <c r="F21" s="57"/>
      <c r="G21" s="57"/>
      <c r="H21" s="57"/>
      <c r="I21" s="15" t="b">
        <f>B21=表九!J68</f>
        <v>1</v>
      </c>
    </row>
    <row r="22" spans="1:9" ht="18.399999999999999" customHeight="1">
      <c r="A22" s="54" t="s">
        <v>1846</v>
      </c>
      <c r="B22" s="55">
        <f t="shared" si="1"/>
        <v>1700</v>
      </c>
      <c r="C22" s="57">
        <v>1700</v>
      </c>
      <c r="D22" s="57"/>
      <c r="E22" s="57"/>
      <c r="F22" s="57"/>
      <c r="G22" s="57"/>
      <c r="H22" s="57"/>
      <c r="I22" s="15" t="b">
        <f>B22=表九!J74</f>
        <v>1</v>
      </c>
    </row>
    <row r="23" spans="1:9" ht="18.399999999999999" customHeight="1">
      <c r="A23" s="54" t="s">
        <v>1681</v>
      </c>
      <c r="B23" s="55">
        <f t="shared" si="1"/>
        <v>0</v>
      </c>
      <c r="C23" s="57"/>
      <c r="D23" s="57"/>
      <c r="E23" s="57"/>
      <c r="F23" s="57"/>
      <c r="G23" s="57"/>
      <c r="H23" s="57"/>
      <c r="I23" s="15" t="b">
        <f>B23=表九!J78</f>
        <v>1</v>
      </c>
    </row>
    <row r="24" spans="1:9" ht="18.399999999999999" customHeight="1">
      <c r="A24" s="54" t="s">
        <v>1683</v>
      </c>
      <c r="B24" s="55">
        <f t="shared" si="1"/>
        <v>0</v>
      </c>
      <c r="C24" s="57"/>
      <c r="D24" s="57"/>
      <c r="E24" s="57"/>
      <c r="F24" s="57"/>
      <c r="G24" s="57"/>
      <c r="H24" s="57"/>
      <c r="I24" s="15" t="b">
        <f>B24=表九!J82</f>
        <v>1</v>
      </c>
    </row>
    <row r="25" spans="1:9" ht="18.399999999999999" customHeight="1">
      <c r="A25" s="54" t="s">
        <v>1685</v>
      </c>
      <c r="B25" s="55">
        <f t="shared" si="1"/>
        <v>0</v>
      </c>
      <c r="C25" s="57"/>
      <c r="D25" s="57"/>
      <c r="E25" s="57"/>
      <c r="F25" s="57"/>
      <c r="G25" s="57"/>
      <c r="H25" s="57"/>
      <c r="I25" s="15" t="b">
        <f>B25=表九!J86</f>
        <v>1</v>
      </c>
    </row>
    <row r="26" spans="1:9" ht="18.399999999999999" customHeight="1">
      <c r="A26" s="54" t="s">
        <v>1687</v>
      </c>
      <c r="B26" s="55">
        <f t="shared" si="1"/>
        <v>0</v>
      </c>
      <c r="C26" s="57"/>
      <c r="D26" s="57"/>
      <c r="E26" s="57"/>
      <c r="F26" s="57"/>
      <c r="G26" s="57"/>
      <c r="H26" s="57"/>
      <c r="I26" s="15" t="b">
        <f>B26=表九!J92</f>
        <v>1</v>
      </c>
    </row>
    <row r="27" spans="1:9" ht="18.399999999999999" customHeight="1">
      <c r="A27" s="54" t="s">
        <v>1689</v>
      </c>
      <c r="B27" s="55">
        <f t="shared" si="1"/>
        <v>0</v>
      </c>
      <c r="C27" s="57"/>
      <c r="D27" s="57"/>
      <c r="E27" s="57"/>
      <c r="F27" s="57"/>
      <c r="G27" s="57"/>
      <c r="H27" s="57"/>
      <c r="I27" s="15" t="b">
        <f>B27=表九!J95</f>
        <v>1</v>
      </c>
    </row>
    <row r="28" spans="1:9" ht="18.399999999999999" customHeight="1">
      <c r="A28" s="54" t="s">
        <v>1691</v>
      </c>
      <c r="B28" s="55">
        <f t="shared" si="1"/>
        <v>0</v>
      </c>
      <c r="C28" s="55">
        <f t="shared" ref="C28:H28" si="5">SUM(C29:C33)</f>
        <v>0</v>
      </c>
      <c r="D28" s="55">
        <f t="shared" si="5"/>
        <v>0</v>
      </c>
      <c r="E28" s="55">
        <f t="shared" si="5"/>
        <v>0</v>
      </c>
      <c r="F28" s="55">
        <f t="shared" si="5"/>
        <v>0</v>
      </c>
      <c r="G28" s="55">
        <f t="shared" si="5"/>
        <v>0</v>
      </c>
      <c r="H28" s="55">
        <f t="shared" si="5"/>
        <v>0</v>
      </c>
      <c r="I28" s="15" t="b">
        <f>B28=表九!J104</f>
        <v>1</v>
      </c>
    </row>
    <row r="29" spans="1:9" ht="18.399999999999999" customHeight="1">
      <c r="A29" s="54" t="s">
        <v>1692</v>
      </c>
      <c r="B29" s="55">
        <f t="shared" si="1"/>
        <v>0</v>
      </c>
      <c r="C29" s="57"/>
      <c r="D29" s="57"/>
      <c r="E29" s="57"/>
      <c r="F29" s="57"/>
      <c r="G29" s="57"/>
      <c r="H29" s="57"/>
      <c r="I29" s="15" t="b">
        <f>B29=表九!J105</f>
        <v>1</v>
      </c>
    </row>
    <row r="30" spans="1:9" ht="18.399999999999999" customHeight="1">
      <c r="A30" s="8" t="s">
        <v>1696</v>
      </c>
      <c r="B30" s="55">
        <f t="shared" si="1"/>
        <v>0</v>
      </c>
      <c r="C30" s="57"/>
      <c r="D30" s="57"/>
      <c r="E30" s="57"/>
      <c r="F30" s="57"/>
      <c r="G30" s="57"/>
      <c r="H30" s="57"/>
      <c r="I30" s="15" t="b">
        <f>B30=表九!J110</f>
        <v>1</v>
      </c>
    </row>
    <row r="31" spans="1:9" ht="18.399999999999999" customHeight="1">
      <c r="A31" s="8" t="s">
        <v>1699</v>
      </c>
      <c r="B31" s="55">
        <f t="shared" si="1"/>
        <v>0</v>
      </c>
      <c r="C31" s="57"/>
      <c r="D31" s="57"/>
      <c r="E31" s="57"/>
      <c r="F31" s="57"/>
      <c r="G31" s="57"/>
      <c r="H31" s="57"/>
      <c r="I31" s="15" t="b">
        <f>B31=表九!J115</f>
        <v>1</v>
      </c>
    </row>
    <row r="32" spans="1:9" ht="18.399999999999999" customHeight="1">
      <c r="A32" s="58" t="s">
        <v>1847</v>
      </c>
      <c r="B32" s="55">
        <f t="shared" si="1"/>
        <v>0</v>
      </c>
      <c r="C32" s="57"/>
      <c r="D32" s="57"/>
      <c r="E32" s="57"/>
      <c r="F32" s="57"/>
      <c r="G32" s="57"/>
      <c r="H32" s="57"/>
      <c r="I32" s="15"/>
    </row>
    <row r="33" spans="1:9" ht="18.399999999999999" customHeight="1">
      <c r="A33" s="58" t="s">
        <v>1848</v>
      </c>
      <c r="B33" s="55">
        <f t="shared" si="1"/>
        <v>0</v>
      </c>
      <c r="C33" s="57"/>
      <c r="D33" s="57"/>
      <c r="E33" s="57"/>
      <c r="F33" s="57"/>
      <c r="G33" s="57"/>
      <c r="H33" s="57"/>
      <c r="I33" s="15"/>
    </row>
    <row r="34" spans="1:9" ht="18.399999999999999" customHeight="1">
      <c r="A34" s="56" t="s">
        <v>1703</v>
      </c>
      <c r="B34" s="55">
        <f t="shared" si="1"/>
        <v>1000</v>
      </c>
      <c r="C34" s="55">
        <f t="shared" ref="C34:H34" si="6">SUM(C35:C42)</f>
        <v>1000</v>
      </c>
      <c r="D34" s="55">
        <f t="shared" si="6"/>
        <v>0</v>
      </c>
      <c r="E34" s="55">
        <f t="shared" si="6"/>
        <v>0</v>
      </c>
      <c r="F34" s="55">
        <f t="shared" si="6"/>
        <v>0</v>
      </c>
      <c r="G34" s="55">
        <f t="shared" si="6"/>
        <v>0</v>
      </c>
      <c r="H34" s="55">
        <f t="shared" si="6"/>
        <v>0</v>
      </c>
      <c r="I34" s="15" t="b">
        <f>B34=表九!J120</f>
        <v>1</v>
      </c>
    </row>
    <row r="35" spans="1:9" ht="18.399999999999999" customHeight="1">
      <c r="A35" s="8" t="s">
        <v>1704</v>
      </c>
      <c r="B35" s="55">
        <f t="shared" si="1"/>
        <v>0</v>
      </c>
      <c r="C35" s="57"/>
      <c r="D35" s="57"/>
      <c r="E35" s="57"/>
      <c r="F35" s="57"/>
      <c r="G35" s="57"/>
      <c r="H35" s="57"/>
      <c r="I35" s="15" t="b">
        <f>B35=表九!J121</f>
        <v>1</v>
      </c>
    </row>
    <row r="36" spans="1:9" ht="18.399999999999999" customHeight="1">
      <c r="A36" s="8" t="s">
        <v>1707</v>
      </c>
      <c r="B36" s="55">
        <f t="shared" si="1"/>
        <v>1000</v>
      </c>
      <c r="C36" s="57">
        <v>1000</v>
      </c>
      <c r="D36" s="57"/>
      <c r="E36" s="57"/>
      <c r="F36" s="57"/>
      <c r="G36" s="57"/>
      <c r="H36" s="57"/>
      <c r="I36" s="15" t="b">
        <f>B36=表九!J126</f>
        <v>1</v>
      </c>
    </row>
    <row r="37" spans="1:9" ht="18.399999999999999" customHeight="1">
      <c r="A37" s="8" t="s">
        <v>1711</v>
      </c>
      <c r="B37" s="55">
        <f t="shared" si="1"/>
        <v>0</v>
      </c>
      <c r="C37" s="57"/>
      <c r="D37" s="57"/>
      <c r="E37" s="57"/>
      <c r="F37" s="57"/>
      <c r="G37" s="57"/>
      <c r="H37" s="57"/>
      <c r="I37" s="15" t="b">
        <f>B37=表九!J131</f>
        <v>1</v>
      </c>
    </row>
    <row r="38" spans="1:9" ht="18.399999999999999" customHeight="1">
      <c r="A38" s="8" t="s">
        <v>1720</v>
      </c>
      <c r="B38" s="55">
        <f t="shared" si="1"/>
        <v>0</v>
      </c>
      <c r="C38" s="57"/>
      <c r="D38" s="57"/>
      <c r="E38" s="57"/>
      <c r="F38" s="57"/>
      <c r="G38" s="57"/>
      <c r="H38" s="57"/>
      <c r="I38" s="15" t="b">
        <f>B38=表九!J140</f>
        <v>1</v>
      </c>
    </row>
    <row r="39" spans="1:9" ht="18.399999999999999" customHeight="1">
      <c r="A39" s="8" t="s">
        <v>1727</v>
      </c>
      <c r="B39" s="55">
        <f t="shared" si="1"/>
        <v>0</v>
      </c>
      <c r="C39" s="57"/>
      <c r="D39" s="57"/>
      <c r="E39" s="57"/>
      <c r="F39" s="57"/>
      <c r="G39" s="57"/>
      <c r="H39" s="57"/>
      <c r="I39" s="15" t="b">
        <f>B39=表九!J147</f>
        <v>1</v>
      </c>
    </row>
    <row r="40" spans="1:9" ht="18.399999999999999" customHeight="1">
      <c r="A40" s="8" t="s">
        <v>1736</v>
      </c>
      <c r="B40" s="55">
        <f t="shared" si="1"/>
        <v>0</v>
      </c>
      <c r="C40" s="57"/>
      <c r="D40" s="57"/>
      <c r="E40" s="57"/>
      <c r="F40" s="57"/>
      <c r="G40" s="57"/>
      <c r="H40" s="57"/>
      <c r="I40" s="15" t="b">
        <f>B40=表九!J157</f>
        <v>1</v>
      </c>
    </row>
    <row r="41" spans="1:9" ht="18.399999999999999" customHeight="1">
      <c r="A41" s="8" t="s">
        <v>1738</v>
      </c>
      <c r="B41" s="55">
        <f t="shared" si="1"/>
        <v>0</v>
      </c>
      <c r="C41" s="57"/>
      <c r="D41" s="57"/>
      <c r="E41" s="57"/>
      <c r="F41" s="57"/>
      <c r="G41" s="57"/>
      <c r="H41" s="57"/>
      <c r="I41" s="15" t="b">
        <f>B41=表九!J160</f>
        <v>1</v>
      </c>
    </row>
    <row r="42" spans="1:9" ht="18.399999999999999" customHeight="1">
      <c r="A42" s="8" t="s">
        <v>1740</v>
      </c>
      <c r="B42" s="55">
        <f t="shared" si="1"/>
        <v>0</v>
      </c>
      <c r="C42" s="57"/>
      <c r="D42" s="57"/>
      <c r="E42" s="57"/>
      <c r="F42" s="57"/>
      <c r="G42" s="57"/>
      <c r="H42" s="57"/>
      <c r="I42" s="15" t="b">
        <f>B42=表九!J163</f>
        <v>1</v>
      </c>
    </row>
    <row r="43" spans="1:9" ht="18.399999999999999" customHeight="1">
      <c r="A43" s="56" t="s">
        <v>1741</v>
      </c>
      <c r="B43" s="55">
        <f t="shared" si="1"/>
        <v>0</v>
      </c>
      <c r="C43" s="55">
        <f t="shared" ref="C43:H43" si="7">SUM(C44)</f>
        <v>0</v>
      </c>
      <c r="D43" s="55">
        <f t="shared" si="7"/>
        <v>0</v>
      </c>
      <c r="E43" s="55">
        <f t="shared" si="7"/>
        <v>0</v>
      </c>
      <c r="F43" s="55">
        <f t="shared" si="7"/>
        <v>0</v>
      </c>
      <c r="G43" s="55">
        <f t="shared" si="7"/>
        <v>0</v>
      </c>
      <c r="H43" s="55">
        <f t="shared" si="7"/>
        <v>0</v>
      </c>
      <c r="I43" s="15" t="b">
        <f>B43=表九!J164</f>
        <v>1</v>
      </c>
    </row>
    <row r="44" spans="1:9" ht="18.399999999999999" customHeight="1">
      <c r="A44" s="8" t="s">
        <v>1742</v>
      </c>
      <c r="B44" s="55">
        <f t="shared" si="1"/>
        <v>0</v>
      </c>
      <c r="C44" s="57"/>
      <c r="D44" s="57"/>
      <c r="E44" s="57"/>
      <c r="F44" s="57"/>
      <c r="G44" s="57"/>
      <c r="H44" s="57"/>
      <c r="I44" s="15" t="b">
        <f>B44=表九!J165</f>
        <v>1</v>
      </c>
    </row>
    <row r="45" spans="1:9" ht="18.399999999999999" customHeight="1">
      <c r="A45" s="56" t="s">
        <v>1745</v>
      </c>
      <c r="B45" s="55">
        <f t="shared" si="1"/>
        <v>12878</v>
      </c>
      <c r="C45" s="55">
        <f t="shared" ref="C45:H45" si="8">SUM(C46:C48)</f>
        <v>0</v>
      </c>
      <c r="D45" s="55">
        <f t="shared" si="8"/>
        <v>0</v>
      </c>
      <c r="E45" s="55">
        <f t="shared" si="8"/>
        <v>12878</v>
      </c>
      <c r="F45" s="55">
        <f t="shared" si="8"/>
        <v>0</v>
      </c>
      <c r="G45" s="55">
        <f t="shared" si="8"/>
        <v>0</v>
      </c>
      <c r="H45" s="55">
        <f t="shared" si="8"/>
        <v>0</v>
      </c>
      <c r="I45" s="15" t="b">
        <f>B45=表九!J168</f>
        <v>1</v>
      </c>
    </row>
    <row r="46" spans="1:9" ht="18.399999999999999" customHeight="1">
      <c r="A46" s="8" t="s">
        <v>1746</v>
      </c>
      <c r="B46" s="55">
        <f t="shared" si="1"/>
        <v>10065</v>
      </c>
      <c r="C46" s="57"/>
      <c r="D46" s="57"/>
      <c r="E46" s="57">
        <v>10065</v>
      </c>
      <c r="F46" s="57"/>
      <c r="G46" s="57"/>
      <c r="H46" s="57"/>
      <c r="I46" s="15" t="b">
        <f>B46=表九!J169</f>
        <v>1</v>
      </c>
    </row>
    <row r="47" spans="1:9" ht="18.399999999999999" customHeight="1">
      <c r="A47" s="8" t="s">
        <v>1750</v>
      </c>
      <c r="B47" s="55">
        <f t="shared" si="1"/>
        <v>0</v>
      </c>
      <c r="C47" s="57"/>
      <c r="D47" s="57"/>
      <c r="E47" s="57"/>
      <c r="F47" s="57"/>
      <c r="G47" s="57"/>
      <c r="H47" s="57"/>
      <c r="I47" s="15" t="b">
        <f>B47=表九!J173</f>
        <v>1</v>
      </c>
    </row>
    <row r="48" spans="1:9" ht="18.399999999999999" customHeight="1">
      <c r="A48" s="8" t="s">
        <v>1760</v>
      </c>
      <c r="B48" s="55">
        <f t="shared" si="1"/>
        <v>2813</v>
      </c>
      <c r="C48" s="57"/>
      <c r="D48" s="57"/>
      <c r="E48" s="57">
        <v>2813</v>
      </c>
      <c r="F48" s="57"/>
      <c r="G48" s="57"/>
      <c r="H48" s="57"/>
      <c r="I48" s="15" t="b">
        <f>B48=表九!J183</f>
        <v>1</v>
      </c>
    </row>
    <row r="49" spans="1:9" ht="18.399999999999999" customHeight="1">
      <c r="A49" s="56" t="s">
        <v>1770</v>
      </c>
      <c r="B49" s="55">
        <f t="shared" si="1"/>
        <v>1596</v>
      </c>
      <c r="C49" s="59">
        <v>1596</v>
      </c>
      <c r="D49" s="59"/>
      <c r="E49" s="59"/>
      <c r="F49" s="59"/>
      <c r="G49" s="59"/>
      <c r="H49" s="59"/>
      <c r="I49" s="15" t="b">
        <f>B49=表九!J194</f>
        <v>1</v>
      </c>
    </row>
    <row r="50" spans="1:9" ht="18.399999999999999" customHeight="1">
      <c r="A50" s="56" t="s">
        <v>1786</v>
      </c>
      <c r="B50" s="55">
        <f t="shared" si="1"/>
        <v>0</v>
      </c>
      <c r="C50" s="59"/>
      <c r="D50" s="59"/>
      <c r="E50" s="59"/>
      <c r="F50" s="59"/>
      <c r="G50" s="59"/>
      <c r="H50" s="59"/>
      <c r="I50" s="15" t="b">
        <f>B50=表九!J210</f>
        <v>1</v>
      </c>
    </row>
    <row r="51" spans="1:9" ht="18.399999999999999" customHeight="1">
      <c r="A51" s="9" t="s">
        <v>1802</v>
      </c>
      <c r="B51" s="55">
        <f t="shared" si="1"/>
        <v>0</v>
      </c>
      <c r="C51" s="59"/>
      <c r="D51" s="59"/>
      <c r="E51" s="59"/>
      <c r="F51" s="59"/>
      <c r="G51" s="59"/>
      <c r="H51" s="59"/>
      <c r="I51" s="15" t="b">
        <f>B51=表九!J226</f>
        <v>1</v>
      </c>
    </row>
    <row r="52" spans="1:9" ht="20.100000000000001" customHeight="1">
      <c r="A52" s="9"/>
      <c r="B52" s="57"/>
      <c r="C52" s="57"/>
      <c r="D52" s="57"/>
      <c r="E52" s="57"/>
      <c r="F52" s="57"/>
      <c r="G52" s="57"/>
      <c r="H52" s="57"/>
    </row>
    <row r="53" spans="1:9" ht="20.100000000000001" customHeight="1">
      <c r="A53" s="9"/>
      <c r="B53" s="57"/>
      <c r="C53" s="57"/>
      <c r="D53" s="57"/>
      <c r="E53" s="57"/>
      <c r="F53" s="57"/>
      <c r="G53" s="57"/>
      <c r="H53" s="57"/>
    </row>
    <row r="54" spans="1:9" ht="20.100000000000001" customHeight="1">
      <c r="A54" s="12" t="s">
        <v>1045</v>
      </c>
      <c r="B54" s="55">
        <f>B6+B10+B14+B17+B28+B34+B43+B45+B49+B50+B51</f>
        <v>71716</v>
      </c>
      <c r="C54" s="55">
        <f t="shared" ref="C54:H54" si="9">C6+C10+C14+C17+C28+C34+C43+C45+C49+C50+C51</f>
        <v>58670</v>
      </c>
      <c r="D54" s="55">
        <f t="shared" si="9"/>
        <v>0</v>
      </c>
      <c r="E54" s="55">
        <f t="shared" si="9"/>
        <v>13046</v>
      </c>
      <c r="F54" s="55">
        <f t="shared" si="9"/>
        <v>0</v>
      </c>
      <c r="G54" s="55">
        <f t="shared" si="9"/>
        <v>0</v>
      </c>
      <c r="H54" s="55">
        <f t="shared" si="9"/>
        <v>0</v>
      </c>
    </row>
    <row r="55" spans="1:9" ht="20.100000000000001" customHeight="1">
      <c r="A55" s="15" t="s">
        <v>1166</v>
      </c>
      <c r="B55" s="60" t="b">
        <f>B54=表九!J249</f>
        <v>1</v>
      </c>
      <c r="C55" s="60" t="b">
        <f>C54+表九!J253=表九!D249</f>
        <v>1</v>
      </c>
      <c r="D55" s="61" t="b">
        <f>D54=表九!D251</f>
        <v>1</v>
      </c>
      <c r="E55" s="61" t="b">
        <f>E54=表九!D253</f>
        <v>1</v>
      </c>
      <c r="F55" s="61" t="b">
        <f>F54=表九!D254</f>
        <v>1</v>
      </c>
      <c r="G55" s="61" t="b">
        <f>G54=表九!D255</f>
        <v>1</v>
      </c>
      <c r="H55" s="61"/>
    </row>
  </sheetData>
  <mergeCells count="10">
    <mergeCell ref="I4:I5"/>
    <mergeCell ref="A2:H2"/>
    <mergeCell ref="A4:A5"/>
    <mergeCell ref="B4:B5"/>
    <mergeCell ref="C4:C5"/>
    <mergeCell ref="D4:D5"/>
    <mergeCell ref="E4:E5"/>
    <mergeCell ref="F4:F5"/>
    <mergeCell ref="G4:G5"/>
    <mergeCell ref="H4:H5"/>
  </mergeCells>
  <phoneticPr fontId="29" type="noConversion"/>
  <printOptions horizontalCentered="1"/>
  <pageMargins left="0.47" right="0.47" top="0.59" bottom="0.47" header="0.31" footer="0.31"/>
  <pageSetup paperSize="9" scale="8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
  <sheetViews>
    <sheetView workbookViewId="0">
      <selection activeCell="A17" sqref="A17:XFD17"/>
    </sheetView>
  </sheetViews>
  <sheetFormatPr defaultColWidth="7.75" defaultRowHeight="13.5"/>
  <cols>
    <col min="1" max="1" width="33.75" style="34" customWidth="1"/>
    <col min="2" max="2" width="6.375" style="34" customWidth="1"/>
    <col min="3" max="8" width="9.25" style="34" customWidth="1"/>
    <col min="9" max="9" width="33.75" style="34" customWidth="1"/>
    <col min="10" max="10" width="6.375" style="34" customWidth="1"/>
    <col min="11" max="16" width="8.75" style="34" customWidth="1"/>
    <col min="17" max="16384" width="7.75" style="34"/>
  </cols>
  <sheetData>
    <row r="1" spans="1:16" ht="14.25">
      <c r="A1" s="50" t="s">
        <v>1849</v>
      </c>
    </row>
    <row r="2" spans="1:16" s="33" customFormat="1" ht="30" customHeight="1">
      <c r="A2" s="211" t="s">
        <v>1850</v>
      </c>
      <c r="B2" s="211"/>
      <c r="C2" s="211"/>
      <c r="D2" s="211"/>
      <c r="E2" s="211"/>
      <c r="F2" s="211"/>
      <c r="G2" s="211"/>
      <c r="H2" s="211"/>
      <c r="I2" s="211"/>
      <c r="J2" s="211"/>
      <c r="K2" s="211"/>
      <c r="L2" s="211"/>
      <c r="M2" s="211"/>
      <c r="N2" s="211"/>
      <c r="O2" s="211"/>
      <c r="P2" s="211"/>
    </row>
    <row r="3" spans="1:16" ht="21" customHeight="1">
      <c r="A3" s="275" t="s">
        <v>25</v>
      </c>
      <c r="B3" s="276"/>
      <c r="C3" s="276"/>
      <c r="D3" s="276"/>
      <c r="E3" s="276"/>
      <c r="F3" s="276"/>
      <c r="G3" s="276"/>
      <c r="H3" s="276"/>
      <c r="I3" s="276"/>
      <c r="J3" s="276"/>
      <c r="K3" s="276"/>
      <c r="L3" s="276"/>
      <c r="M3" s="276"/>
      <c r="N3" s="276"/>
      <c r="O3" s="276"/>
      <c r="P3" s="276"/>
    </row>
    <row r="4" spans="1:16" ht="20.65" customHeight="1">
      <c r="A4" s="277" t="s">
        <v>1851</v>
      </c>
      <c r="B4" s="278"/>
      <c r="C4" s="278"/>
      <c r="D4" s="278"/>
      <c r="E4" s="278"/>
      <c r="F4" s="278"/>
      <c r="G4" s="278"/>
      <c r="H4" s="278"/>
      <c r="I4" s="277" t="s">
        <v>1852</v>
      </c>
      <c r="J4" s="278"/>
      <c r="K4" s="278"/>
      <c r="L4" s="278"/>
      <c r="M4" s="278"/>
      <c r="N4" s="278"/>
      <c r="O4" s="278"/>
      <c r="P4" s="278"/>
    </row>
    <row r="5" spans="1:16" ht="20.65" customHeight="1">
      <c r="A5" s="277" t="s">
        <v>1853</v>
      </c>
      <c r="B5" s="277" t="s">
        <v>1854</v>
      </c>
      <c r="C5" s="277" t="s">
        <v>1855</v>
      </c>
      <c r="D5" s="278"/>
      <c r="E5" s="278"/>
      <c r="F5" s="277" t="s">
        <v>29</v>
      </c>
      <c r="G5" s="278"/>
      <c r="H5" s="278"/>
      <c r="I5" s="277" t="s">
        <v>1853</v>
      </c>
      <c r="J5" s="277" t="s">
        <v>1854</v>
      </c>
      <c r="K5" s="277" t="s">
        <v>1855</v>
      </c>
      <c r="L5" s="278"/>
      <c r="M5" s="278"/>
      <c r="N5" s="277" t="s">
        <v>29</v>
      </c>
      <c r="O5" s="278"/>
      <c r="P5" s="278"/>
    </row>
    <row r="6" spans="1:16" s="49" customFormat="1" ht="42.4" customHeight="1">
      <c r="A6" s="279"/>
      <c r="B6" s="279"/>
      <c r="C6" s="44" t="s">
        <v>1158</v>
      </c>
      <c r="D6" s="44" t="s">
        <v>1856</v>
      </c>
      <c r="E6" s="44" t="s">
        <v>1857</v>
      </c>
      <c r="F6" s="44" t="s">
        <v>1158</v>
      </c>
      <c r="G6" s="44" t="s">
        <v>1856</v>
      </c>
      <c r="H6" s="44" t="s">
        <v>1857</v>
      </c>
      <c r="I6" s="279"/>
      <c r="J6" s="279"/>
      <c r="K6" s="44" t="s">
        <v>1158</v>
      </c>
      <c r="L6" s="44" t="s">
        <v>1856</v>
      </c>
      <c r="M6" s="44" t="s">
        <v>1857</v>
      </c>
      <c r="N6" s="44" t="s">
        <v>1158</v>
      </c>
      <c r="O6" s="44" t="s">
        <v>1856</v>
      </c>
      <c r="P6" s="44" t="s">
        <v>1857</v>
      </c>
    </row>
    <row r="7" spans="1:16" ht="20.65" customHeight="1">
      <c r="A7" s="39" t="s">
        <v>1858</v>
      </c>
      <c r="B7" s="38"/>
      <c r="C7" s="39" t="s">
        <v>1859</v>
      </c>
      <c r="D7" s="39" t="s">
        <v>1860</v>
      </c>
      <c r="E7" s="48" t="s">
        <v>1861</v>
      </c>
      <c r="F7" s="39" t="s">
        <v>1862</v>
      </c>
      <c r="G7" s="39" t="s">
        <v>1863</v>
      </c>
      <c r="H7" s="48" t="s">
        <v>1864</v>
      </c>
      <c r="I7" s="39" t="s">
        <v>1858</v>
      </c>
      <c r="J7" s="38"/>
      <c r="K7" s="39" t="s">
        <v>1859</v>
      </c>
      <c r="L7" s="39" t="s">
        <v>1860</v>
      </c>
      <c r="M7" s="48" t="s">
        <v>1861</v>
      </c>
      <c r="N7" s="39" t="s">
        <v>1862</v>
      </c>
      <c r="O7" s="39" t="s">
        <v>1863</v>
      </c>
      <c r="P7" s="39" t="s">
        <v>1864</v>
      </c>
    </row>
    <row r="8" spans="1:16" ht="20.65" customHeight="1">
      <c r="A8" s="37" t="s">
        <v>1865</v>
      </c>
      <c r="B8" s="39" t="s">
        <v>1859</v>
      </c>
      <c r="C8" s="45">
        <f>D8+E8</f>
        <v>0</v>
      </c>
      <c r="D8" s="43"/>
      <c r="E8" s="43"/>
      <c r="F8" s="45">
        <f>G8+H8</f>
        <v>150</v>
      </c>
      <c r="G8" s="43"/>
      <c r="H8" s="43">
        <v>150</v>
      </c>
      <c r="I8" s="37" t="s">
        <v>1866</v>
      </c>
      <c r="J8" s="39" t="s">
        <v>1867</v>
      </c>
      <c r="K8" s="45">
        <f>L8+M8</f>
        <v>50</v>
      </c>
      <c r="L8" s="43"/>
      <c r="M8" s="43">
        <v>50</v>
      </c>
      <c r="N8" s="45">
        <f>O8+P8</f>
        <v>0</v>
      </c>
      <c r="O8" s="43"/>
      <c r="P8" s="43"/>
    </row>
    <row r="9" spans="1:16" ht="20.65" customHeight="1">
      <c r="A9" s="37" t="s">
        <v>1868</v>
      </c>
      <c r="B9" s="39" t="s">
        <v>1860</v>
      </c>
      <c r="C9" s="45">
        <f t="shared" ref="C9:C14" si="0">D9+E9</f>
        <v>0</v>
      </c>
      <c r="D9" s="43"/>
      <c r="E9" s="43"/>
      <c r="F9" s="45">
        <f t="shared" ref="F9:F17" si="1">G9+H9</f>
        <v>0</v>
      </c>
      <c r="G9" s="43"/>
      <c r="H9" s="43"/>
      <c r="I9" s="37" t="s">
        <v>1869</v>
      </c>
      <c r="J9" s="39" t="s">
        <v>1870</v>
      </c>
      <c r="K9" s="45">
        <f t="shared" ref="K9:K19" si="2">L9+M9</f>
        <v>0</v>
      </c>
      <c r="L9" s="43"/>
      <c r="M9" s="43"/>
      <c r="N9" s="45">
        <f t="shared" ref="N9:N19" si="3">O9+P9</f>
        <v>0</v>
      </c>
      <c r="O9" s="43"/>
      <c r="P9" s="43"/>
    </row>
    <row r="10" spans="1:16" ht="20.65" customHeight="1">
      <c r="A10" s="37" t="s">
        <v>1871</v>
      </c>
      <c r="B10" s="39" t="s">
        <v>1861</v>
      </c>
      <c r="C10" s="45">
        <f t="shared" si="0"/>
        <v>0</v>
      </c>
      <c r="D10" s="43"/>
      <c r="E10" s="43"/>
      <c r="F10" s="45">
        <f t="shared" si="1"/>
        <v>0</v>
      </c>
      <c r="G10" s="43"/>
      <c r="H10" s="43"/>
      <c r="I10" s="37" t="s">
        <v>1872</v>
      </c>
      <c r="J10" s="39" t="s">
        <v>1873</v>
      </c>
      <c r="K10" s="45">
        <f t="shared" si="2"/>
        <v>0</v>
      </c>
      <c r="L10" s="43"/>
      <c r="M10" s="43"/>
      <c r="N10" s="45">
        <f t="shared" si="3"/>
        <v>0</v>
      </c>
      <c r="O10" s="43"/>
      <c r="P10" s="43"/>
    </row>
    <row r="11" spans="1:16" ht="20.65" customHeight="1">
      <c r="A11" s="37" t="s">
        <v>1874</v>
      </c>
      <c r="B11" s="39" t="s">
        <v>1862</v>
      </c>
      <c r="C11" s="45">
        <f t="shared" si="0"/>
        <v>0</v>
      </c>
      <c r="D11" s="43"/>
      <c r="E11" s="43"/>
      <c r="F11" s="45">
        <f t="shared" si="1"/>
        <v>0</v>
      </c>
      <c r="G11" s="43"/>
      <c r="H11" s="43"/>
      <c r="I11" s="37" t="s">
        <v>1875</v>
      </c>
      <c r="J11" s="39" t="s">
        <v>1876</v>
      </c>
      <c r="K11" s="45">
        <f t="shared" si="2"/>
        <v>0</v>
      </c>
      <c r="L11" s="43"/>
      <c r="M11" s="43"/>
      <c r="N11" s="45">
        <f t="shared" si="3"/>
        <v>0</v>
      </c>
      <c r="O11" s="43"/>
      <c r="P11" s="43"/>
    </row>
    <row r="12" spans="1:16" ht="20.65" customHeight="1">
      <c r="A12" s="37" t="s">
        <v>1877</v>
      </c>
      <c r="B12" s="39" t="s">
        <v>1863</v>
      </c>
      <c r="C12" s="45">
        <f t="shared" si="0"/>
        <v>0</v>
      </c>
      <c r="D12" s="43"/>
      <c r="E12" s="43"/>
      <c r="F12" s="45">
        <f t="shared" si="1"/>
        <v>0</v>
      </c>
      <c r="G12" s="43"/>
      <c r="H12" s="43"/>
      <c r="I12" s="37"/>
      <c r="J12" s="39"/>
      <c r="K12" s="51"/>
      <c r="L12" s="42"/>
      <c r="M12" s="42"/>
      <c r="N12" s="51"/>
      <c r="O12" s="42"/>
      <c r="P12" s="42"/>
    </row>
    <row r="13" spans="1:16" ht="20.65" customHeight="1">
      <c r="A13" s="37"/>
      <c r="B13" s="39"/>
      <c r="C13" s="51"/>
      <c r="D13" s="42"/>
      <c r="E13" s="42"/>
      <c r="F13" s="51"/>
      <c r="G13" s="42"/>
      <c r="H13" s="42"/>
      <c r="I13" s="37"/>
      <c r="J13" s="39"/>
      <c r="K13" s="51"/>
      <c r="L13" s="42"/>
      <c r="M13" s="42"/>
      <c r="N13" s="51"/>
      <c r="O13" s="42"/>
      <c r="P13" s="42"/>
    </row>
    <row r="14" spans="1:16" ht="20.65" customHeight="1">
      <c r="A14" s="39" t="s">
        <v>1878</v>
      </c>
      <c r="B14" s="39" t="s">
        <v>1864</v>
      </c>
      <c r="C14" s="45">
        <f t="shared" si="0"/>
        <v>0</v>
      </c>
      <c r="D14" s="45">
        <f>D8+D9+D10+D11+D12</f>
        <v>0</v>
      </c>
      <c r="E14" s="45">
        <f>E8+E9+E10+E11+E12</f>
        <v>0</v>
      </c>
      <c r="F14" s="45">
        <f t="shared" si="1"/>
        <v>150</v>
      </c>
      <c r="G14" s="45">
        <f>G8+G9+G10+G11+G12</f>
        <v>0</v>
      </c>
      <c r="H14" s="45">
        <f>H8+H9+H10+H11+H12</f>
        <v>150</v>
      </c>
      <c r="I14" s="39" t="s">
        <v>1879</v>
      </c>
      <c r="J14" s="39" t="s">
        <v>1880</v>
      </c>
      <c r="K14" s="45">
        <f t="shared" si="2"/>
        <v>50</v>
      </c>
      <c r="L14" s="45">
        <f>L8+L9+L10+L11</f>
        <v>0</v>
      </c>
      <c r="M14" s="45">
        <f>M8+M9+M10+M11</f>
        <v>50</v>
      </c>
      <c r="N14" s="45">
        <f t="shared" si="3"/>
        <v>0</v>
      </c>
      <c r="O14" s="45">
        <f>O8+O9+O10+O11</f>
        <v>0</v>
      </c>
      <c r="P14" s="45">
        <f>P8+P9+P10+P11</f>
        <v>0</v>
      </c>
    </row>
    <row r="15" spans="1:16" ht="20.65" customHeight="1">
      <c r="A15" s="37" t="s">
        <v>1881</v>
      </c>
      <c r="B15" s="39" t="s">
        <v>1882</v>
      </c>
      <c r="C15" s="45">
        <f t="shared" ref="C15:C19" si="4">D15+E15</f>
        <v>194</v>
      </c>
      <c r="D15" s="43"/>
      <c r="E15" s="43">
        <v>194</v>
      </c>
      <c r="F15" s="45">
        <f t="shared" si="1"/>
        <v>0</v>
      </c>
      <c r="G15" s="43"/>
      <c r="H15" s="43"/>
      <c r="I15" s="37" t="s">
        <v>1883</v>
      </c>
      <c r="J15" s="39" t="s">
        <v>1884</v>
      </c>
      <c r="K15" s="45">
        <f t="shared" si="2"/>
        <v>0</v>
      </c>
      <c r="L15" s="43"/>
      <c r="M15" s="42"/>
      <c r="N15" s="45">
        <f t="shared" si="3"/>
        <v>0</v>
      </c>
      <c r="O15" s="43"/>
      <c r="P15" s="42"/>
    </row>
    <row r="16" spans="1:16" ht="20.65" customHeight="1">
      <c r="A16" s="37" t="s">
        <v>1885</v>
      </c>
      <c r="B16" s="39" t="s">
        <v>1886</v>
      </c>
      <c r="C16" s="45">
        <f t="shared" si="4"/>
        <v>0</v>
      </c>
      <c r="D16" s="43"/>
      <c r="E16" s="43"/>
      <c r="F16" s="45">
        <f t="shared" si="1"/>
        <v>0</v>
      </c>
      <c r="G16" s="43"/>
      <c r="H16" s="42"/>
      <c r="I16" s="37" t="s">
        <v>1887</v>
      </c>
      <c r="J16" s="39" t="s">
        <v>1888</v>
      </c>
      <c r="K16" s="45">
        <f t="shared" si="2"/>
        <v>0</v>
      </c>
      <c r="L16" s="43"/>
      <c r="M16" s="43"/>
      <c r="N16" s="45">
        <f t="shared" si="3"/>
        <v>0</v>
      </c>
      <c r="O16" s="43"/>
      <c r="P16" s="43"/>
    </row>
    <row r="17" spans="1:18" ht="20.65" customHeight="1">
      <c r="A17" s="37" t="s">
        <v>1889</v>
      </c>
      <c r="B17" s="39" t="s">
        <v>1890</v>
      </c>
      <c r="C17" s="45">
        <f t="shared" si="4"/>
        <v>267</v>
      </c>
      <c r="D17" s="43"/>
      <c r="E17" s="43">
        <v>267</v>
      </c>
      <c r="F17" s="45">
        <f t="shared" si="1"/>
        <v>411</v>
      </c>
      <c r="G17" s="43"/>
      <c r="H17" s="43">
        <v>411</v>
      </c>
      <c r="I17" s="37" t="s">
        <v>1891</v>
      </c>
      <c r="J17" s="39" t="s">
        <v>1892</v>
      </c>
      <c r="K17" s="45">
        <f t="shared" si="2"/>
        <v>0</v>
      </c>
      <c r="L17" s="43"/>
      <c r="M17" s="43"/>
      <c r="N17" s="45">
        <f t="shared" si="3"/>
        <v>150</v>
      </c>
      <c r="O17" s="43"/>
      <c r="P17" s="43">
        <v>150</v>
      </c>
    </row>
    <row r="18" spans="1:18" ht="20.65" customHeight="1">
      <c r="A18" s="39"/>
      <c r="B18" s="39"/>
      <c r="C18" s="51"/>
      <c r="D18" s="42"/>
      <c r="E18" s="42"/>
      <c r="F18" s="51"/>
      <c r="G18" s="42"/>
      <c r="H18" s="42"/>
      <c r="I18" s="37" t="s">
        <v>1893</v>
      </c>
      <c r="J18" s="39" t="s">
        <v>1894</v>
      </c>
      <c r="K18" s="45">
        <f t="shared" si="2"/>
        <v>411</v>
      </c>
      <c r="L18" s="43"/>
      <c r="M18" s="43">
        <v>411</v>
      </c>
      <c r="N18" s="45">
        <f t="shared" si="3"/>
        <v>411</v>
      </c>
      <c r="O18" s="42"/>
      <c r="P18" s="42">
        <v>411</v>
      </c>
    </row>
    <row r="19" spans="1:18" ht="20.65" customHeight="1">
      <c r="A19" s="39" t="s">
        <v>1895</v>
      </c>
      <c r="B19" s="39" t="s">
        <v>1896</v>
      </c>
      <c r="C19" s="45">
        <f t="shared" si="4"/>
        <v>461</v>
      </c>
      <c r="D19" s="45">
        <f>D14+D15+D16+D17</f>
        <v>0</v>
      </c>
      <c r="E19" s="45">
        <f>E14+E15+E16+E17</f>
        <v>461</v>
      </c>
      <c r="F19" s="45">
        <f>G19+H19</f>
        <v>561</v>
      </c>
      <c r="G19" s="45">
        <f>G14+G15+G16+G17</f>
        <v>0</v>
      </c>
      <c r="H19" s="45">
        <f>H14+H15+H16+H17</f>
        <v>561</v>
      </c>
      <c r="I19" s="39" t="s">
        <v>1897</v>
      </c>
      <c r="J19" s="39" t="s">
        <v>1898</v>
      </c>
      <c r="K19" s="45">
        <f t="shared" si="2"/>
        <v>461</v>
      </c>
      <c r="L19" s="45">
        <f>L14+L15+L16+L17+L18</f>
        <v>0</v>
      </c>
      <c r="M19" s="45">
        <f>M14+M15+M16+M17+M18</f>
        <v>461</v>
      </c>
      <c r="N19" s="45">
        <f t="shared" si="3"/>
        <v>561</v>
      </c>
      <c r="O19" s="45">
        <f>O14+O15+O16+O17+O18</f>
        <v>0</v>
      </c>
      <c r="P19" s="45">
        <f>P14+P15+P16+P17+P18</f>
        <v>561</v>
      </c>
      <c r="Q19" s="34" t="b">
        <f>C19=K19</f>
        <v>1</v>
      </c>
      <c r="R19" s="34" t="b">
        <f>F19=N19</f>
        <v>1</v>
      </c>
    </row>
  </sheetData>
  <mergeCells count="12">
    <mergeCell ref="A2:P2"/>
    <mergeCell ref="A3:P3"/>
    <mergeCell ref="A4:H4"/>
    <mergeCell ref="I4:P4"/>
    <mergeCell ref="C5:E5"/>
    <mergeCell ref="F5:H5"/>
    <mergeCell ref="K5:M5"/>
    <mergeCell ref="N5:P5"/>
    <mergeCell ref="A5:A6"/>
    <mergeCell ref="B5:B6"/>
    <mergeCell ref="I5:I6"/>
    <mergeCell ref="J5:J6"/>
  </mergeCells>
  <phoneticPr fontId="29" type="noConversion"/>
  <pageMargins left="0.75138888888888899" right="0.75138888888888899" top="1" bottom="1" header="0.5" footer="0.5"/>
  <pageSetup paperSize="9" scale="64" orientation="landscape" horizontalDpi="300" verticalDpi="300"/>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workbookViewId="0">
      <selection activeCell="H12" sqref="H12"/>
    </sheetView>
  </sheetViews>
  <sheetFormatPr defaultColWidth="7.75" defaultRowHeight="13.5"/>
  <cols>
    <col min="1" max="1" width="9.875" style="34" customWidth="1"/>
    <col min="2" max="2" width="34.625" style="34" customWidth="1"/>
    <col min="3" max="9" width="12.125" style="34" customWidth="1"/>
    <col min="10" max="16384" width="7.75" style="34"/>
  </cols>
  <sheetData>
    <row r="1" spans="1:11" ht="14.25">
      <c r="A1" s="35" t="s">
        <v>1899</v>
      </c>
    </row>
    <row r="2" spans="1:11" s="33" customFormat="1" ht="35.1" customHeight="1">
      <c r="A2" s="284" t="s">
        <v>1900</v>
      </c>
      <c r="B2" s="285"/>
      <c r="C2" s="285"/>
      <c r="D2" s="285"/>
      <c r="E2" s="285"/>
      <c r="F2" s="285"/>
      <c r="G2" s="285"/>
      <c r="H2" s="285"/>
      <c r="I2" s="285"/>
    </row>
    <row r="3" spans="1:11" ht="21" customHeight="1">
      <c r="A3" s="275" t="s">
        <v>25</v>
      </c>
      <c r="B3" s="276"/>
      <c r="C3" s="276"/>
      <c r="D3" s="276"/>
      <c r="E3" s="276"/>
      <c r="F3" s="276"/>
      <c r="G3" s="276"/>
      <c r="H3" s="276"/>
      <c r="I3" s="276"/>
    </row>
    <row r="4" spans="1:11" ht="33.4" customHeight="1">
      <c r="A4" s="283" t="s">
        <v>1901</v>
      </c>
      <c r="B4" s="283" t="s">
        <v>1902</v>
      </c>
      <c r="C4" s="283" t="s">
        <v>1903</v>
      </c>
      <c r="D4" s="278"/>
      <c r="E4" s="278"/>
      <c r="F4" s="283" t="s">
        <v>1904</v>
      </c>
      <c r="G4" s="278"/>
      <c r="H4" s="278"/>
      <c r="I4" s="283" t="s">
        <v>1905</v>
      </c>
    </row>
    <row r="5" spans="1:11" ht="33.4" customHeight="1">
      <c r="A5" s="278"/>
      <c r="B5" s="278"/>
      <c r="C5" s="44" t="s">
        <v>1216</v>
      </c>
      <c r="D5" s="44" t="s">
        <v>1856</v>
      </c>
      <c r="E5" s="44" t="s">
        <v>1857</v>
      </c>
      <c r="F5" s="44" t="s">
        <v>1216</v>
      </c>
      <c r="G5" s="44" t="s">
        <v>1856</v>
      </c>
      <c r="H5" s="44" t="s">
        <v>1857</v>
      </c>
      <c r="I5" s="278"/>
    </row>
    <row r="6" spans="1:11" ht="20.65" customHeight="1">
      <c r="A6" s="38"/>
      <c r="B6" s="39" t="s">
        <v>1858</v>
      </c>
      <c r="C6" s="48" t="s">
        <v>1859</v>
      </c>
      <c r="D6" s="48" t="s">
        <v>1860</v>
      </c>
      <c r="E6" s="48" t="s">
        <v>1861</v>
      </c>
      <c r="F6" s="48" t="s">
        <v>1862</v>
      </c>
      <c r="G6" s="48" t="s">
        <v>1863</v>
      </c>
      <c r="H6" s="48" t="s">
        <v>1864</v>
      </c>
      <c r="I6" s="39" t="s">
        <v>1882</v>
      </c>
    </row>
    <row r="7" spans="1:11" ht="22.15" customHeight="1">
      <c r="A7" s="37" t="s">
        <v>1906</v>
      </c>
      <c r="B7" s="37" t="s">
        <v>1865</v>
      </c>
      <c r="C7" s="45">
        <f t="shared" ref="C7:C11" si="0">D7+E7</f>
        <v>0</v>
      </c>
      <c r="D7" s="43"/>
      <c r="E7" s="43"/>
      <c r="F7" s="45">
        <f t="shared" ref="F7:F11" si="1">G7+H7</f>
        <v>150</v>
      </c>
      <c r="G7" s="43"/>
      <c r="H7" s="43">
        <v>150</v>
      </c>
      <c r="I7" s="47" t="e">
        <f>F7/C7*100</f>
        <v>#DIV/0!</v>
      </c>
      <c r="J7" s="34" t="b">
        <f>C7=表十一!C8</f>
        <v>1</v>
      </c>
      <c r="K7" s="34" t="b">
        <f>F7=表十一!F8</f>
        <v>1</v>
      </c>
    </row>
    <row r="8" spans="1:11" ht="22.15" customHeight="1">
      <c r="A8" s="46" t="s">
        <v>1907</v>
      </c>
      <c r="B8" s="46" t="s">
        <v>1907</v>
      </c>
      <c r="C8" s="45"/>
      <c r="D8" s="43"/>
      <c r="E8" s="43"/>
      <c r="F8" s="45"/>
      <c r="G8" s="43"/>
      <c r="H8" s="43"/>
      <c r="I8" s="47" t="e">
        <f t="shared" ref="I8:I19" si="2">F8/C8*100</f>
        <v>#DIV/0!</v>
      </c>
    </row>
    <row r="9" spans="1:11" ht="22.15" customHeight="1">
      <c r="A9" s="37" t="s">
        <v>1908</v>
      </c>
      <c r="B9" s="37" t="s">
        <v>1868</v>
      </c>
      <c r="C9" s="45">
        <f t="shared" si="0"/>
        <v>0</v>
      </c>
      <c r="D9" s="43"/>
      <c r="E9" s="43"/>
      <c r="F9" s="45">
        <f t="shared" si="1"/>
        <v>0</v>
      </c>
      <c r="G9" s="43"/>
      <c r="H9" s="43"/>
      <c r="I9" s="47" t="e">
        <f t="shared" si="2"/>
        <v>#DIV/0!</v>
      </c>
      <c r="J9" s="34" t="b">
        <f>C9=表十一!C9</f>
        <v>1</v>
      </c>
      <c r="K9" s="34" t="b">
        <f>F9=表十一!F9</f>
        <v>1</v>
      </c>
    </row>
    <row r="10" spans="1:11" ht="22.15" customHeight="1">
      <c r="A10" s="46" t="s">
        <v>1907</v>
      </c>
      <c r="B10" s="46" t="s">
        <v>1907</v>
      </c>
      <c r="C10" s="45"/>
      <c r="D10" s="43"/>
      <c r="E10" s="43"/>
      <c r="F10" s="45"/>
      <c r="G10" s="43"/>
      <c r="H10" s="43"/>
      <c r="I10" s="47" t="e">
        <f t="shared" si="2"/>
        <v>#DIV/0!</v>
      </c>
    </row>
    <row r="11" spans="1:11" ht="22.15" customHeight="1">
      <c r="A11" s="37" t="s">
        <v>1909</v>
      </c>
      <c r="B11" s="37" t="s">
        <v>1871</v>
      </c>
      <c r="C11" s="45">
        <f t="shared" si="0"/>
        <v>0</v>
      </c>
      <c r="D11" s="43"/>
      <c r="E11" s="43"/>
      <c r="F11" s="45">
        <f t="shared" si="1"/>
        <v>0</v>
      </c>
      <c r="G11" s="43"/>
      <c r="H11" s="43"/>
      <c r="I11" s="47" t="e">
        <f t="shared" si="2"/>
        <v>#DIV/0!</v>
      </c>
      <c r="J11" s="34" t="b">
        <f>C11=表十一!C10</f>
        <v>1</v>
      </c>
      <c r="K11" s="34" t="b">
        <f>F11=表十一!F10</f>
        <v>1</v>
      </c>
    </row>
    <row r="12" spans="1:11" ht="22.15" customHeight="1">
      <c r="A12" s="46" t="s">
        <v>1907</v>
      </c>
      <c r="B12" s="46" t="s">
        <v>1907</v>
      </c>
      <c r="C12" s="45"/>
      <c r="D12" s="43"/>
      <c r="E12" s="43"/>
      <c r="F12" s="45"/>
      <c r="G12" s="43"/>
      <c r="H12" s="43"/>
      <c r="I12" s="47" t="e">
        <f t="shared" si="2"/>
        <v>#DIV/0!</v>
      </c>
    </row>
    <row r="13" spans="1:11" ht="22.15" customHeight="1">
      <c r="A13" s="37" t="s">
        <v>1910</v>
      </c>
      <c r="B13" s="37" t="s">
        <v>1874</v>
      </c>
      <c r="C13" s="45">
        <f t="shared" ref="C13:C19" si="3">D13+E13</f>
        <v>0</v>
      </c>
      <c r="D13" s="43"/>
      <c r="E13" s="43"/>
      <c r="F13" s="45">
        <f t="shared" ref="F13:F19" si="4">G13+H13</f>
        <v>0</v>
      </c>
      <c r="G13" s="43"/>
      <c r="H13" s="43"/>
      <c r="I13" s="47" t="e">
        <f t="shared" si="2"/>
        <v>#DIV/0!</v>
      </c>
      <c r="J13" s="34" t="b">
        <f>C13=表十一!C11</f>
        <v>1</v>
      </c>
      <c r="K13" s="34" t="b">
        <f>F13=表十一!F11</f>
        <v>1</v>
      </c>
    </row>
    <row r="14" spans="1:11" ht="22.15" customHeight="1">
      <c r="A14" s="46" t="s">
        <v>1907</v>
      </c>
      <c r="B14" s="46" t="s">
        <v>1907</v>
      </c>
      <c r="C14" s="45"/>
      <c r="D14" s="43"/>
      <c r="E14" s="43"/>
      <c r="F14" s="45"/>
      <c r="G14" s="43"/>
      <c r="H14" s="43"/>
      <c r="I14" s="47" t="e">
        <f t="shared" si="2"/>
        <v>#DIV/0!</v>
      </c>
    </row>
    <row r="15" spans="1:11" ht="22.15" customHeight="1">
      <c r="A15" s="37" t="s">
        <v>1911</v>
      </c>
      <c r="B15" s="37" t="s">
        <v>1877</v>
      </c>
      <c r="C15" s="45">
        <f t="shared" si="3"/>
        <v>0</v>
      </c>
      <c r="D15" s="43"/>
      <c r="E15" s="43"/>
      <c r="F15" s="45">
        <f t="shared" si="4"/>
        <v>0</v>
      </c>
      <c r="G15" s="43"/>
      <c r="H15" s="43"/>
      <c r="I15" s="47" t="e">
        <f t="shared" si="2"/>
        <v>#DIV/0!</v>
      </c>
      <c r="J15" s="34" t="b">
        <f>C15=表十一!C12</f>
        <v>1</v>
      </c>
      <c r="K15" s="34" t="b">
        <f>F15=表十一!F12</f>
        <v>1</v>
      </c>
    </row>
    <row r="16" spans="1:11" ht="22.15" customHeight="1">
      <c r="A16" s="280" t="s">
        <v>1213</v>
      </c>
      <c r="B16" s="281"/>
      <c r="C16" s="45">
        <f t="shared" ref="C16:H16" si="5">C7+C9+C11+C13+C15</f>
        <v>0</v>
      </c>
      <c r="D16" s="45">
        <f t="shared" si="5"/>
        <v>0</v>
      </c>
      <c r="E16" s="45">
        <f t="shared" si="5"/>
        <v>0</v>
      </c>
      <c r="F16" s="45">
        <f t="shared" si="5"/>
        <v>150</v>
      </c>
      <c r="G16" s="45">
        <f t="shared" si="5"/>
        <v>0</v>
      </c>
      <c r="H16" s="45">
        <f t="shared" si="5"/>
        <v>150</v>
      </c>
      <c r="I16" s="47" t="e">
        <f t="shared" si="2"/>
        <v>#DIV/0!</v>
      </c>
      <c r="J16" s="34" t="b">
        <f>C16=表十一!C14</f>
        <v>1</v>
      </c>
      <c r="K16" s="34" t="b">
        <f>F16=表十一!F14</f>
        <v>1</v>
      </c>
    </row>
    <row r="17" spans="1:11" ht="22.15" customHeight="1">
      <c r="A17" s="280" t="s">
        <v>1881</v>
      </c>
      <c r="B17" s="281" t="s">
        <v>1881</v>
      </c>
      <c r="C17" s="45">
        <f t="shared" si="3"/>
        <v>194</v>
      </c>
      <c r="D17" s="43"/>
      <c r="E17" s="43">
        <v>194</v>
      </c>
      <c r="F17" s="45">
        <f t="shared" si="4"/>
        <v>0</v>
      </c>
      <c r="G17" s="43"/>
      <c r="H17" s="43"/>
      <c r="I17" s="47">
        <f t="shared" si="2"/>
        <v>0</v>
      </c>
      <c r="J17" s="34" t="b">
        <f>C17=表十一!C15</f>
        <v>1</v>
      </c>
      <c r="K17" s="34" t="b">
        <f>F17=表十一!F15</f>
        <v>1</v>
      </c>
    </row>
    <row r="18" spans="1:11" ht="22.15" customHeight="1">
      <c r="A18" s="280" t="s">
        <v>1885</v>
      </c>
      <c r="B18" s="281"/>
      <c r="C18" s="45">
        <f t="shared" si="3"/>
        <v>0</v>
      </c>
      <c r="D18" s="43"/>
      <c r="E18" s="42"/>
      <c r="F18" s="45">
        <f t="shared" si="4"/>
        <v>0</v>
      </c>
      <c r="G18" s="43"/>
      <c r="H18" s="42"/>
      <c r="I18" s="47" t="e">
        <f t="shared" si="2"/>
        <v>#DIV/0!</v>
      </c>
      <c r="J18" s="34" t="b">
        <f>C18=表十一!C16</f>
        <v>1</v>
      </c>
      <c r="K18" s="34" t="b">
        <f>F18=表十一!F16</f>
        <v>1</v>
      </c>
    </row>
    <row r="19" spans="1:11" ht="22.15" customHeight="1">
      <c r="A19" s="280" t="s">
        <v>1889</v>
      </c>
      <c r="B19" s="281"/>
      <c r="C19" s="45">
        <f t="shared" si="3"/>
        <v>267</v>
      </c>
      <c r="D19" s="43"/>
      <c r="E19" s="42">
        <v>267</v>
      </c>
      <c r="F19" s="45">
        <f t="shared" si="4"/>
        <v>411</v>
      </c>
      <c r="G19" s="43"/>
      <c r="H19" s="42">
        <v>411</v>
      </c>
      <c r="I19" s="47">
        <f t="shared" si="2"/>
        <v>153.93258426966293</v>
      </c>
      <c r="J19" s="34" t="b">
        <f>C19=表十一!C17</f>
        <v>1</v>
      </c>
      <c r="K19" s="34" t="b">
        <f>F19=表十一!F17</f>
        <v>1</v>
      </c>
    </row>
    <row r="20" spans="1:11" ht="22.15" customHeight="1">
      <c r="A20" s="280" t="s">
        <v>1912</v>
      </c>
      <c r="B20" s="281"/>
      <c r="C20" s="282"/>
      <c r="D20" s="282"/>
      <c r="E20" s="282"/>
      <c r="F20" s="282"/>
      <c r="G20" s="282"/>
      <c r="H20" s="282"/>
      <c r="I20" s="282"/>
    </row>
  </sheetData>
  <mergeCells count="12">
    <mergeCell ref="A2:I2"/>
    <mergeCell ref="A3:I3"/>
    <mergeCell ref="C4:E4"/>
    <mergeCell ref="F4:H4"/>
    <mergeCell ref="A16:B16"/>
    <mergeCell ref="A17:B17"/>
    <mergeCell ref="A18:B18"/>
    <mergeCell ref="A19:B19"/>
    <mergeCell ref="A20:I20"/>
    <mergeCell ref="A4:A5"/>
    <mergeCell ref="B4:B5"/>
    <mergeCell ref="I4:I5"/>
  </mergeCells>
  <phoneticPr fontId="29" type="noConversion"/>
  <pageMargins left="0.75138888888888899" right="0.75138888888888899" top="1" bottom="1" header="0.5" footer="0.5"/>
  <pageSetup paperSize="9" scale="93" orientation="landscape" horizontalDpi="300" verticalDpi="300"/>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
  <sheetViews>
    <sheetView workbookViewId="0">
      <selection activeCell="S14" sqref="S14"/>
    </sheetView>
  </sheetViews>
  <sheetFormatPr defaultColWidth="7.75" defaultRowHeight="13.5"/>
  <cols>
    <col min="1" max="1" width="9.5" style="34" customWidth="1"/>
    <col min="2" max="2" width="24.875" style="34" customWidth="1"/>
    <col min="3" max="21" width="8.5" style="34" customWidth="1"/>
    <col min="22" max="16384" width="7.75" style="34"/>
  </cols>
  <sheetData>
    <row r="1" spans="1:23" ht="14.25">
      <c r="A1" s="35" t="s">
        <v>1913</v>
      </c>
    </row>
    <row r="2" spans="1:23" s="33" customFormat="1" ht="45" customHeight="1">
      <c r="A2" s="284" t="s">
        <v>1914</v>
      </c>
      <c r="B2" s="285"/>
      <c r="C2" s="285"/>
      <c r="D2" s="285"/>
      <c r="E2" s="285"/>
      <c r="F2" s="285"/>
      <c r="G2" s="285"/>
      <c r="H2" s="285"/>
      <c r="I2" s="285"/>
      <c r="J2" s="285"/>
      <c r="K2" s="285"/>
      <c r="L2" s="285"/>
      <c r="M2" s="285"/>
      <c r="N2" s="285"/>
      <c r="O2" s="285"/>
      <c r="P2" s="285"/>
      <c r="Q2" s="285"/>
      <c r="R2" s="285"/>
      <c r="S2" s="285"/>
      <c r="T2" s="285"/>
      <c r="U2" s="285"/>
    </row>
    <row r="3" spans="1:23" ht="21" customHeight="1">
      <c r="A3" s="275" t="s">
        <v>25</v>
      </c>
      <c r="B3" s="276"/>
      <c r="C3" s="276"/>
      <c r="D3" s="276"/>
      <c r="E3" s="276"/>
      <c r="F3" s="276"/>
      <c r="G3" s="276"/>
      <c r="H3" s="276"/>
      <c r="I3" s="276"/>
      <c r="J3" s="276"/>
      <c r="K3" s="276"/>
      <c r="L3" s="276"/>
      <c r="M3" s="276"/>
      <c r="N3" s="276"/>
      <c r="O3" s="276"/>
      <c r="P3" s="276"/>
      <c r="Q3" s="276"/>
      <c r="R3" s="276"/>
      <c r="S3" s="276"/>
      <c r="T3" s="276"/>
      <c r="U3" s="276"/>
    </row>
    <row r="4" spans="1:23" ht="22.15" customHeight="1">
      <c r="A4" s="286" t="s">
        <v>1901</v>
      </c>
      <c r="B4" s="283" t="s">
        <v>1915</v>
      </c>
      <c r="C4" s="283" t="s">
        <v>1903</v>
      </c>
      <c r="D4" s="278"/>
      <c r="E4" s="278"/>
      <c r="F4" s="278"/>
      <c r="G4" s="278"/>
      <c r="H4" s="278"/>
      <c r="I4" s="278"/>
      <c r="J4" s="278"/>
      <c r="K4" s="278"/>
      <c r="L4" s="283" t="s">
        <v>1904</v>
      </c>
      <c r="M4" s="278"/>
      <c r="N4" s="278"/>
      <c r="O4" s="278"/>
      <c r="P4" s="278"/>
      <c r="Q4" s="278"/>
      <c r="R4" s="278"/>
      <c r="S4" s="278"/>
      <c r="T4" s="278"/>
      <c r="U4" s="283" t="s">
        <v>1905</v>
      </c>
    </row>
    <row r="5" spans="1:23" ht="22.15" customHeight="1">
      <c r="A5" s="287"/>
      <c r="B5" s="278"/>
      <c r="C5" s="283" t="s">
        <v>1158</v>
      </c>
      <c r="D5" s="283" t="s">
        <v>1216</v>
      </c>
      <c r="E5" s="278"/>
      <c r="F5" s="283" t="s">
        <v>1916</v>
      </c>
      <c r="G5" s="278"/>
      <c r="H5" s="283" t="s">
        <v>1917</v>
      </c>
      <c r="I5" s="278"/>
      <c r="J5" s="283" t="s">
        <v>1184</v>
      </c>
      <c r="K5" s="278"/>
      <c r="L5" s="283" t="s">
        <v>1158</v>
      </c>
      <c r="M5" s="283" t="s">
        <v>1216</v>
      </c>
      <c r="N5" s="278"/>
      <c r="O5" s="283" t="s">
        <v>1916</v>
      </c>
      <c r="P5" s="278"/>
      <c r="Q5" s="283" t="s">
        <v>1917</v>
      </c>
      <c r="R5" s="278"/>
      <c r="S5" s="283" t="s">
        <v>1184</v>
      </c>
      <c r="T5" s="278"/>
      <c r="U5" s="278"/>
    </row>
    <row r="6" spans="1:23" ht="44.65" customHeight="1">
      <c r="A6" s="287"/>
      <c r="B6" s="278"/>
      <c r="C6" s="278"/>
      <c r="D6" s="44" t="s">
        <v>1856</v>
      </c>
      <c r="E6" s="44" t="s">
        <v>1857</v>
      </c>
      <c r="F6" s="44" t="s">
        <v>1856</v>
      </c>
      <c r="G6" s="44" t="s">
        <v>1857</v>
      </c>
      <c r="H6" s="44" t="s">
        <v>1856</v>
      </c>
      <c r="I6" s="44" t="s">
        <v>1857</v>
      </c>
      <c r="J6" s="44" t="s">
        <v>1856</v>
      </c>
      <c r="K6" s="44" t="s">
        <v>1857</v>
      </c>
      <c r="L6" s="278"/>
      <c r="M6" s="44" t="s">
        <v>1856</v>
      </c>
      <c r="N6" s="44" t="s">
        <v>1857</v>
      </c>
      <c r="O6" s="44" t="s">
        <v>1856</v>
      </c>
      <c r="P6" s="44" t="s">
        <v>1857</v>
      </c>
      <c r="Q6" s="44" t="s">
        <v>1856</v>
      </c>
      <c r="R6" s="44" t="s">
        <v>1857</v>
      </c>
      <c r="S6" s="44" t="s">
        <v>1856</v>
      </c>
      <c r="T6" s="44" t="s">
        <v>1857</v>
      </c>
      <c r="U6" s="278"/>
    </row>
    <row r="7" spans="1:23" ht="32.1" customHeight="1">
      <c r="A7" s="288"/>
      <c r="B7" s="36" t="s">
        <v>1858</v>
      </c>
      <c r="C7" s="36" t="s">
        <v>1859</v>
      </c>
      <c r="D7" s="44" t="s">
        <v>1860</v>
      </c>
      <c r="E7" s="44" t="s">
        <v>1861</v>
      </c>
      <c r="F7" s="44" t="s">
        <v>1862</v>
      </c>
      <c r="G7" s="44" t="s">
        <v>1863</v>
      </c>
      <c r="H7" s="44" t="s">
        <v>1864</v>
      </c>
      <c r="I7" s="44" t="s">
        <v>1882</v>
      </c>
      <c r="J7" s="44" t="s">
        <v>1886</v>
      </c>
      <c r="K7" s="44" t="s">
        <v>1890</v>
      </c>
      <c r="L7" s="36" t="s">
        <v>1896</v>
      </c>
      <c r="M7" s="44" t="s">
        <v>1867</v>
      </c>
      <c r="N7" s="44" t="s">
        <v>1870</v>
      </c>
      <c r="O7" s="44" t="s">
        <v>1873</v>
      </c>
      <c r="P7" s="44" t="s">
        <v>1876</v>
      </c>
      <c r="Q7" s="44" t="s">
        <v>1880</v>
      </c>
      <c r="R7" s="44" t="s">
        <v>1884</v>
      </c>
      <c r="S7" s="44" t="s">
        <v>1888</v>
      </c>
      <c r="T7" s="44" t="s">
        <v>1892</v>
      </c>
      <c r="U7" s="36" t="s">
        <v>1894</v>
      </c>
    </row>
    <row r="8" spans="1:23" ht="32.1" customHeight="1">
      <c r="A8" s="37"/>
      <c r="B8" s="37" t="s">
        <v>1918</v>
      </c>
      <c r="C8" s="45">
        <f t="shared" ref="C8:C14" si="0">D8+E8</f>
        <v>50</v>
      </c>
      <c r="D8" s="45">
        <f t="shared" ref="D8:D14" si="1">F8+H8+J8</f>
        <v>0</v>
      </c>
      <c r="E8" s="45">
        <f t="shared" ref="E8:E14" si="2">G8+I8+K8</f>
        <v>50</v>
      </c>
      <c r="F8" s="43"/>
      <c r="G8" s="43">
        <v>50</v>
      </c>
      <c r="H8" s="43"/>
      <c r="I8" s="43"/>
      <c r="J8" s="43"/>
      <c r="K8" s="43"/>
      <c r="L8" s="45">
        <f t="shared" ref="L8:L14" si="3">M8+N8</f>
        <v>0</v>
      </c>
      <c r="M8" s="45">
        <f t="shared" ref="M8:M14" si="4">O8+Q8+S8</f>
        <v>0</v>
      </c>
      <c r="N8" s="45">
        <f t="shared" ref="N8:N14" si="5">P8+R8+T8</f>
        <v>0</v>
      </c>
      <c r="O8" s="43"/>
      <c r="P8" s="43"/>
      <c r="Q8" s="43"/>
      <c r="R8" s="43"/>
      <c r="S8" s="43"/>
      <c r="T8" s="43"/>
      <c r="U8" s="47">
        <f>L8/C8*100</f>
        <v>0</v>
      </c>
    </row>
    <row r="9" spans="1:23" ht="32.1" customHeight="1">
      <c r="A9" s="46" t="s">
        <v>1907</v>
      </c>
      <c r="B9" s="46" t="s">
        <v>1907</v>
      </c>
      <c r="C9" s="45"/>
      <c r="D9" s="45"/>
      <c r="E9" s="45"/>
      <c r="F9" s="43"/>
      <c r="G9" s="43"/>
      <c r="H9" s="43"/>
      <c r="I9" s="43"/>
      <c r="J9" s="43"/>
      <c r="K9" s="43"/>
      <c r="L9" s="45"/>
      <c r="M9" s="45"/>
      <c r="N9" s="45"/>
      <c r="O9" s="43"/>
      <c r="P9" s="43"/>
      <c r="Q9" s="43"/>
      <c r="R9" s="43"/>
      <c r="S9" s="43"/>
      <c r="T9" s="43"/>
      <c r="U9" s="47"/>
    </row>
    <row r="10" spans="1:23" ht="32.1" customHeight="1">
      <c r="A10" s="280" t="s">
        <v>1821</v>
      </c>
      <c r="B10" s="281"/>
      <c r="C10" s="45">
        <f>C8</f>
        <v>50</v>
      </c>
      <c r="D10" s="45">
        <f t="shared" ref="D10:T10" si="6">D8</f>
        <v>0</v>
      </c>
      <c r="E10" s="45">
        <f t="shared" si="6"/>
        <v>50</v>
      </c>
      <c r="F10" s="45">
        <f t="shared" si="6"/>
        <v>0</v>
      </c>
      <c r="G10" s="45">
        <f t="shared" si="6"/>
        <v>50</v>
      </c>
      <c r="H10" s="45">
        <f t="shared" si="6"/>
        <v>0</v>
      </c>
      <c r="I10" s="45">
        <f t="shared" si="6"/>
        <v>0</v>
      </c>
      <c r="J10" s="45">
        <f t="shared" si="6"/>
        <v>0</v>
      </c>
      <c r="K10" s="45">
        <f t="shared" si="6"/>
        <v>0</v>
      </c>
      <c r="L10" s="45">
        <f t="shared" si="6"/>
        <v>0</v>
      </c>
      <c r="M10" s="45">
        <f t="shared" si="6"/>
        <v>0</v>
      </c>
      <c r="N10" s="45">
        <f t="shared" si="6"/>
        <v>0</v>
      </c>
      <c r="O10" s="45">
        <f t="shared" si="6"/>
        <v>0</v>
      </c>
      <c r="P10" s="45">
        <f t="shared" si="6"/>
        <v>0</v>
      </c>
      <c r="Q10" s="45">
        <f t="shared" si="6"/>
        <v>0</v>
      </c>
      <c r="R10" s="45">
        <f t="shared" si="6"/>
        <v>0</v>
      </c>
      <c r="S10" s="45">
        <f t="shared" si="6"/>
        <v>0</v>
      </c>
      <c r="T10" s="45">
        <f t="shared" si="6"/>
        <v>0</v>
      </c>
      <c r="U10" s="47">
        <f>L10/C10*100</f>
        <v>0</v>
      </c>
      <c r="V10" s="34" t="b">
        <f>C10=表十一!K14</f>
        <v>1</v>
      </c>
      <c r="W10" s="34" t="b">
        <f>L10=表十一!N14</f>
        <v>1</v>
      </c>
    </row>
    <row r="11" spans="1:23" ht="32.1" customHeight="1">
      <c r="A11" s="280" t="s">
        <v>1883</v>
      </c>
      <c r="B11" s="281" t="s">
        <v>1883</v>
      </c>
      <c r="C11" s="45">
        <f t="shared" si="0"/>
        <v>0</v>
      </c>
      <c r="D11" s="45">
        <f t="shared" si="1"/>
        <v>0</v>
      </c>
      <c r="E11" s="45">
        <f t="shared" si="2"/>
        <v>0</v>
      </c>
      <c r="F11" s="43"/>
      <c r="G11" s="42"/>
      <c r="H11" s="43"/>
      <c r="I11" s="42"/>
      <c r="J11" s="43"/>
      <c r="K11" s="42"/>
      <c r="L11" s="45">
        <f t="shared" si="3"/>
        <v>0</v>
      </c>
      <c r="M11" s="45">
        <f t="shared" si="4"/>
        <v>0</v>
      </c>
      <c r="N11" s="45">
        <f t="shared" si="5"/>
        <v>0</v>
      </c>
      <c r="O11" s="43"/>
      <c r="P11" s="42"/>
      <c r="Q11" s="43"/>
      <c r="R11" s="42"/>
      <c r="S11" s="43"/>
      <c r="T11" s="42"/>
      <c r="U11" s="47" t="e">
        <f>L11/C11*100</f>
        <v>#DIV/0!</v>
      </c>
      <c r="V11" s="34" t="b">
        <f>C11=表十一!K15</f>
        <v>1</v>
      </c>
      <c r="W11" s="34" t="b">
        <f>L11=表十一!N15</f>
        <v>1</v>
      </c>
    </row>
    <row r="12" spans="1:23" ht="32.1" customHeight="1">
      <c r="A12" s="280" t="s">
        <v>1887</v>
      </c>
      <c r="B12" s="281"/>
      <c r="C12" s="45">
        <f t="shared" si="0"/>
        <v>0</v>
      </c>
      <c r="D12" s="45">
        <f t="shared" si="1"/>
        <v>0</v>
      </c>
      <c r="E12" s="45">
        <f t="shared" si="2"/>
        <v>0</v>
      </c>
      <c r="F12" s="43"/>
      <c r="G12" s="43"/>
      <c r="H12" s="43"/>
      <c r="I12" s="43"/>
      <c r="J12" s="43"/>
      <c r="K12" s="43"/>
      <c r="L12" s="45">
        <f t="shared" si="3"/>
        <v>0</v>
      </c>
      <c r="M12" s="45">
        <f t="shared" si="4"/>
        <v>0</v>
      </c>
      <c r="N12" s="45">
        <f t="shared" si="5"/>
        <v>0</v>
      </c>
      <c r="O12" s="43"/>
      <c r="P12" s="43"/>
      <c r="Q12" s="43"/>
      <c r="R12" s="43"/>
      <c r="S12" s="43"/>
      <c r="T12" s="43"/>
      <c r="U12" s="47" t="e">
        <f>L12/C12*100</f>
        <v>#DIV/0!</v>
      </c>
      <c r="V12" s="34" t="b">
        <f>C12=表十一!K16</f>
        <v>1</v>
      </c>
      <c r="W12" s="34" t="b">
        <f>L12=表十一!N16</f>
        <v>1</v>
      </c>
    </row>
    <row r="13" spans="1:23" ht="32.1" customHeight="1">
      <c r="A13" s="280" t="s">
        <v>1891</v>
      </c>
      <c r="B13" s="281" t="s">
        <v>1891</v>
      </c>
      <c r="C13" s="45">
        <f t="shared" si="0"/>
        <v>0</v>
      </c>
      <c r="D13" s="45">
        <f t="shared" si="1"/>
        <v>0</v>
      </c>
      <c r="E13" s="45">
        <f t="shared" si="2"/>
        <v>0</v>
      </c>
      <c r="F13" s="43"/>
      <c r="G13" s="43"/>
      <c r="H13" s="43"/>
      <c r="I13" s="43"/>
      <c r="J13" s="43"/>
      <c r="K13" s="43"/>
      <c r="L13" s="45">
        <f t="shared" si="3"/>
        <v>150</v>
      </c>
      <c r="M13" s="45">
        <f t="shared" si="4"/>
        <v>0</v>
      </c>
      <c r="N13" s="45">
        <f t="shared" si="5"/>
        <v>150</v>
      </c>
      <c r="O13" s="43"/>
      <c r="P13" s="43">
        <v>150</v>
      </c>
      <c r="Q13" s="43"/>
      <c r="R13" s="43"/>
      <c r="S13" s="43"/>
      <c r="T13" s="43"/>
      <c r="U13" s="47" t="e">
        <f>L13/C13*100</f>
        <v>#DIV/0!</v>
      </c>
      <c r="V13" s="34" t="b">
        <f>C13=表十一!K17</f>
        <v>1</v>
      </c>
      <c r="W13" s="34" t="b">
        <f>L13=表十一!N17</f>
        <v>1</v>
      </c>
    </row>
    <row r="14" spans="1:23" ht="32.1" customHeight="1">
      <c r="A14" s="280" t="s">
        <v>1893</v>
      </c>
      <c r="B14" s="281"/>
      <c r="C14" s="45">
        <f t="shared" si="0"/>
        <v>411</v>
      </c>
      <c r="D14" s="45">
        <f t="shared" si="1"/>
        <v>0</v>
      </c>
      <c r="E14" s="45">
        <f t="shared" si="2"/>
        <v>411</v>
      </c>
      <c r="F14" s="43"/>
      <c r="G14" s="43">
        <v>411</v>
      </c>
      <c r="H14" s="43"/>
      <c r="I14" s="43"/>
      <c r="J14" s="43"/>
      <c r="K14" s="43"/>
      <c r="L14" s="45">
        <f t="shared" si="3"/>
        <v>411</v>
      </c>
      <c r="M14" s="45">
        <f t="shared" si="4"/>
        <v>0</v>
      </c>
      <c r="N14" s="45">
        <f t="shared" si="5"/>
        <v>411</v>
      </c>
      <c r="O14" s="43"/>
      <c r="P14" s="43">
        <v>411</v>
      </c>
      <c r="Q14" s="43"/>
      <c r="R14" s="43"/>
      <c r="S14" s="43"/>
      <c r="T14" s="43"/>
      <c r="U14" s="47">
        <f>L14/C14*100</f>
        <v>100</v>
      </c>
      <c r="V14" s="34" t="b">
        <f>C14=表十一!K18</f>
        <v>1</v>
      </c>
      <c r="W14" s="34" t="b">
        <f>L14=表十一!N18</f>
        <v>1</v>
      </c>
    </row>
  </sheetData>
  <mergeCells count="22">
    <mergeCell ref="A14:B14"/>
    <mergeCell ref="A2:U2"/>
    <mergeCell ref="A3:U3"/>
    <mergeCell ref="C4:K4"/>
    <mergeCell ref="L4:T4"/>
    <mergeCell ref="D5:E5"/>
    <mergeCell ref="F5:G5"/>
    <mergeCell ref="H5:I5"/>
    <mergeCell ref="J5:K5"/>
    <mergeCell ref="M5:N5"/>
    <mergeCell ref="O5:P5"/>
    <mergeCell ref="Q5:R5"/>
    <mergeCell ref="S5:T5"/>
    <mergeCell ref="A4:A7"/>
    <mergeCell ref="B4:B6"/>
    <mergeCell ref="C5:C6"/>
    <mergeCell ref="U4:U6"/>
    <mergeCell ref="A10:B10"/>
    <mergeCell ref="A11:B11"/>
    <mergeCell ref="A12:B12"/>
    <mergeCell ref="A13:B13"/>
    <mergeCell ref="L5:L6"/>
  </mergeCells>
  <phoneticPr fontId="29" type="noConversion"/>
  <pageMargins left="0.75138888888888899" right="0.75138888888888899" top="1" bottom="1" header="0.5" footer="0.5"/>
  <pageSetup paperSize="9" scale="62" orientation="landscape" horizontalDpi="300" verticalDpi="300"/>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13" workbookViewId="0">
      <selection activeCell="B17" sqref="B17"/>
    </sheetView>
  </sheetViews>
  <sheetFormatPr defaultColWidth="7.75" defaultRowHeight="13.5"/>
  <cols>
    <col min="1" max="1" width="6.375" style="34" customWidth="1"/>
    <col min="2" max="2" width="45" style="34" customWidth="1"/>
    <col min="3" max="3" width="4.375" style="34" customWidth="1"/>
    <col min="4" max="5" width="14.875" style="34" customWidth="1"/>
    <col min="6" max="16384" width="7.75" style="34"/>
  </cols>
  <sheetData>
    <row r="1" spans="1:5" ht="14.25">
      <c r="A1" s="35" t="s">
        <v>1919</v>
      </c>
    </row>
    <row r="2" spans="1:5" s="33" customFormat="1" ht="22.5">
      <c r="A2" s="291" t="s">
        <v>1920</v>
      </c>
      <c r="B2" s="291"/>
      <c r="C2" s="291"/>
      <c r="D2" s="291"/>
      <c r="E2" s="291"/>
    </row>
    <row r="3" spans="1:5" ht="21" customHeight="1">
      <c r="A3" s="275" t="s">
        <v>25</v>
      </c>
      <c r="B3" s="276"/>
      <c r="C3" s="276"/>
      <c r="D3" s="276"/>
      <c r="E3" s="276"/>
    </row>
    <row r="4" spans="1:5" ht="22.15" customHeight="1">
      <c r="A4" s="277" t="s">
        <v>1921</v>
      </c>
      <c r="B4" s="278"/>
      <c r="C4" s="36" t="s">
        <v>1854</v>
      </c>
      <c r="D4" s="36" t="s">
        <v>1856</v>
      </c>
      <c r="E4" s="36" t="s">
        <v>1857</v>
      </c>
    </row>
    <row r="5" spans="1:5" ht="22.15" customHeight="1">
      <c r="A5" s="289" t="s">
        <v>1922</v>
      </c>
      <c r="B5" s="281"/>
      <c r="C5" s="39" t="s">
        <v>1859</v>
      </c>
      <c r="D5" s="37"/>
      <c r="E5" s="37"/>
    </row>
    <row r="6" spans="1:5" ht="22.15" customHeight="1">
      <c r="A6" s="37"/>
      <c r="B6" s="37" t="s">
        <v>1923</v>
      </c>
      <c r="C6" s="39" t="s">
        <v>1860</v>
      </c>
      <c r="D6" s="40"/>
      <c r="E6" s="40">
        <v>29</v>
      </c>
    </row>
    <row r="7" spans="1:5" ht="22.15" customHeight="1">
      <c r="A7" s="37"/>
      <c r="B7" s="37" t="s">
        <v>1924</v>
      </c>
      <c r="C7" s="39" t="s">
        <v>1861</v>
      </c>
      <c r="D7" s="40"/>
      <c r="E7" s="40">
        <v>29</v>
      </c>
    </row>
    <row r="8" spans="1:5" ht="22.15" customHeight="1">
      <c r="A8" s="37"/>
      <c r="B8" s="37" t="s">
        <v>1925</v>
      </c>
      <c r="C8" s="39" t="s">
        <v>1862</v>
      </c>
      <c r="D8" s="40"/>
      <c r="E8" s="40">
        <v>17</v>
      </c>
    </row>
    <row r="9" spans="1:5" ht="22.15" customHeight="1">
      <c r="A9" s="37"/>
      <c r="B9" s="37" t="s">
        <v>1926</v>
      </c>
      <c r="C9" s="39" t="s">
        <v>1863</v>
      </c>
      <c r="D9" s="41" t="s">
        <v>1907</v>
      </c>
      <c r="E9" s="41" t="s">
        <v>1927</v>
      </c>
    </row>
    <row r="10" spans="1:5" ht="22.15" customHeight="1">
      <c r="A10" s="37"/>
      <c r="B10" s="37" t="s">
        <v>1928</v>
      </c>
      <c r="C10" s="39" t="s">
        <v>1864</v>
      </c>
      <c r="D10" s="41" t="s">
        <v>1907</v>
      </c>
      <c r="E10" s="41" t="s">
        <v>1927</v>
      </c>
    </row>
    <row r="11" spans="1:5" ht="22.15" customHeight="1">
      <c r="A11" s="37"/>
      <c r="B11" s="37" t="s">
        <v>1929</v>
      </c>
      <c r="C11" s="39" t="s">
        <v>1882</v>
      </c>
      <c r="D11" s="41" t="s">
        <v>1907</v>
      </c>
      <c r="E11" s="41" t="s">
        <v>1930</v>
      </c>
    </row>
    <row r="12" spans="1:5" ht="22.15" customHeight="1">
      <c r="A12" s="37"/>
      <c r="B12" s="37" t="s">
        <v>1931</v>
      </c>
      <c r="C12" s="39" t="s">
        <v>1886</v>
      </c>
      <c r="D12" s="41" t="s">
        <v>1907</v>
      </c>
      <c r="E12" s="41" t="s">
        <v>1930</v>
      </c>
    </row>
    <row r="13" spans="1:5" ht="22.15" customHeight="1">
      <c r="A13" s="289" t="s">
        <v>1932</v>
      </c>
      <c r="B13" s="281"/>
      <c r="C13" s="39" t="s">
        <v>1890</v>
      </c>
      <c r="D13" s="37"/>
      <c r="E13" s="37"/>
    </row>
    <row r="14" spans="1:5" ht="22.15" customHeight="1">
      <c r="A14" s="37"/>
      <c r="B14" s="37" t="s">
        <v>1933</v>
      </c>
      <c r="C14" s="39" t="s">
        <v>1896</v>
      </c>
      <c r="D14" s="42"/>
      <c r="E14" s="42"/>
    </row>
    <row r="15" spans="1:5" ht="22.15" customHeight="1">
      <c r="A15" s="37"/>
      <c r="B15" s="37" t="s">
        <v>1934</v>
      </c>
      <c r="C15" s="39" t="s">
        <v>1867</v>
      </c>
      <c r="D15" s="43"/>
      <c r="E15" s="43">
        <v>1481830.84</v>
      </c>
    </row>
    <row r="16" spans="1:5" ht="22.15" customHeight="1">
      <c r="A16" s="37"/>
      <c r="B16" s="37" t="s">
        <v>1935</v>
      </c>
      <c r="C16" s="39" t="s">
        <v>1870</v>
      </c>
      <c r="D16" s="43"/>
      <c r="E16" s="43">
        <v>1069126.18</v>
      </c>
    </row>
    <row r="17" spans="1:5" ht="22.15" customHeight="1">
      <c r="A17" s="37"/>
      <c r="B17" s="37" t="s">
        <v>1936</v>
      </c>
      <c r="C17" s="39" t="s">
        <v>1873</v>
      </c>
      <c r="D17" s="43"/>
      <c r="E17" s="43">
        <v>412704.66</v>
      </c>
    </row>
    <row r="18" spans="1:5" ht="22.15" customHeight="1">
      <c r="A18" s="37"/>
      <c r="B18" s="37" t="s">
        <v>1937</v>
      </c>
      <c r="C18" s="39" t="s">
        <v>1876</v>
      </c>
      <c r="D18" s="43"/>
      <c r="E18" s="43">
        <v>1316.49</v>
      </c>
    </row>
    <row r="19" spans="1:5" ht="22.15" customHeight="1">
      <c r="A19" s="37"/>
      <c r="B19" s="37" t="s">
        <v>1938</v>
      </c>
      <c r="C19" s="39" t="s">
        <v>1880</v>
      </c>
      <c r="D19" s="43"/>
      <c r="E19" s="43">
        <v>982.35</v>
      </c>
    </row>
    <row r="20" spans="1:5" ht="22.15" customHeight="1">
      <c r="A20" s="37"/>
      <c r="B20" s="37" t="s">
        <v>1939</v>
      </c>
      <c r="C20" s="39" t="s">
        <v>1884</v>
      </c>
      <c r="D20" s="43"/>
      <c r="E20" s="43">
        <v>982.35</v>
      </c>
    </row>
    <row r="21" spans="1:5" ht="22.15" customHeight="1">
      <c r="A21" s="37"/>
      <c r="B21" s="37" t="s">
        <v>1940</v>
      </c>
      <c r="C21" s="39" t="s">
        <v>1888</v>
      </c>
      <c r="D21" s="42"/>
      <c r="E21" s="42"/>
    </row>
    <row r="22" spans="1:5" ht="22.15" customHeight="1">
      <c r="A22" s="37"/>
      <c r="B22" s="37" t="s">
        <v>1934</v>
      </c>
      <c r="C22" s="39" t="s">
        <v>1892</v>
      </c>
      <c r="D22" s="43"/>
      <c r="E22" s="43">
        <v>1462613.76</v>
      </c>
    </row>
    <row r="23" spans="1:5" ht="22.15" customHeight="1">
      <c r="A23" s="37"/>
      <c r="B23" s="37" t="s">
        <v>1935</v>
      </c>
      <c r="C23" s="39" t="s">
        <v>1894</v>
      </c>
      <c r="D23" s="43"/>
      <c r="E23" s="43">
        <v>1055874.26</v>
      </c>
    </row>
    <row r="24" spans="1:5" ht="22.15" customHeight="1">
      <c r="A24" s="37"/>
      <c r="B24" s="37" t="s">
        <v>1936</v>
      </c>
      <c r="C24" s="39" t="s">
        <v>1898</v>
      </c>
      <c r="D24" s="43"/>
      <c r="E24" s="43">
        <v>406739.5</v>
      </c>
    </row>
    <row r="25" spans="1:5" ht="22.15" customHeight="1">
      <c r="A25" s="37"/>
      <c r="B25" s="37" t="s">
        <v>1937</v>
      </c>
      <c r="C25" s="39" t="s">
        <v>1941</v>
      </c>
      <c r="D25" s="43"/>
      <c r="E25" s="43">
        <v>1333.33</v>
      </c>
    </row>
    <row r="26" spans="1:5" ht="22.15" customHeight="1">
      <c r="A26" s="37"/>
      <c r="B26" s="37" t="s">
        <v>1938</v>
      </c>
      <c r="C26" s="39" t="s">
        <v>1942</v>
      </c>
      <c r="D26" s="43"/>
      <c r="E26" s="43">
        <v>1000</v>
      </c>
    </row>
    <row r="27" spans="1:5" ht="22.15" customHeight="1">
      <c r="A27" s="37"/>
      <c r="B27" s="37" t="s">
        <v>1939</v>
      </c>
      <c r="C27" s="39" t="s">
        <v>1943</v>
      </c>
      <c r="D27" s="43"/>
      <c r="E27" s="43">
        <v>1000</v>
      </c>
    </row>
    <row r="28" spans="1:5" ht="22.15" customHeight="1">
      <c r="A28" s="289" t="s">
        <v>1944</v>
      </c>
      <c r="B28" s="281"/>
      <c r="C28" s="39" t="s">
        <v>1945</v>
      </c>
      <c r="D28" s="37"/>
      <c r="E28" s="37"/>
    </row>
    <row r="29" spans="1:5" ht="22.15" customHeight="1">
      <c r="A29" s="37"/>
      <c r="B29" s="37" t="s">
        <v>1946</v>
      </c>
      <c r="C29" s="39" t="s">
        <v>1947</v>
      </c>
      <c r="D29" s="41" t="s">
        <v>1907</v>
      </c>
      <c r="E29" s="41" t="s">
        <v>1948</v>
      </c>
    </row>
    <row r="30" spans="1:5" ht="22.15" customHeight="1">
      <c r="A30" s="37"/>
      <c r="B30" s="37" t="s">
        <v>1949</v>
      </c>
      <c r="C30" s="39" t="s">
        <v>1950</v>
      </c>
      <c r="D30" s="41" t="s">
        <v>1907</v>
      </c>
      <c r="E30" s="41" t="s">
        <v>1951</v>
      </c>
    </row>
    <row r="31" spans="1:5" ht="22.15" customHeight="1">
      <c r="A31" s="289" t="s">
        <v>1952</v>
      </c>
      <c r="B31" s="281"/>
      <c r="C31" s="39" t="s">
        <v>1953</v>
      </c>
      <c r="D31" s="37"/>
      <c r="E31" s="37"/>
    </row>
    <row r="32" spans="1:5" ht="22.15" customHeight="1">
      <c r="A32" s="37"/>
      <c r="B32" s="37" t="s">
        <v>1954</v>
      </c>
      <c r="C32" s="39" t="s">
        <v>1955</v>
      </c>
      <c r="D32" s="41" t="s">
        <v>1907</v>
      </c>
      <c r="E32" s="41" t="s">
        <v>1956</v>
      </c>
    </row>
    <row r="33" spans="1:5" ht="22.15" customHeight="1">
      <c r="A33" s="37"/>
      <c r="B33" s="37" t="s">
        <v>1957</v>
      </c>
      <c r="C33" s="39" t="s">
        <v>1958</v>
      </c>
      <c r="D33" s="41" t="s">
        <v>1907</v>
      </c>
      <c r="E33" s="41" t="s">
        <v>1959</v>
      </c>
    </row>
    <row r="34" spans="1:5" ht="22.15" customHeight="1">
      <c r="A34" s="289" t="s">
        <v>1960</v>
      </c>
      <c r="B34" s="289"/>
      <c r="C34" s="290"/>
      <c r="D34" s="282"/>
      <c r="E34" s="282"/>
    </row>
  </sheetData>
  <mergeCells count="8">
    <mergeCell ref="A28:B28"/>
    <mergeCell ref="A31:B31"/>
    <mergeCell ref="A34:E34"/>
    <mergeCell ref="A2:E2"/>
    <mergeCell ref="A3:E3"/>
    <mergeCell ref="A4:B4"/>
    <mergeCell ref="A5:B5"/>
    <mergeCell ref="A13:B13"/>
  </mergeCells>
  <phoneticPr fontId="29" type="noConversion"/>
  <pageMargins left="0.62986111111111098" right="0.23611111111111099" top="0.62986111111111098" bottom="0.43263888888888902" header="0.23611111111111099" footer="0.5"/>
  <pageSetup paperSize="9" orientation="portrait" horizontalDpi="300" verticalDpi="300"/>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56"/>
  <sheetViews>
    <sheetView workbookViewId="0">
      <selection activeCell="S33" sqref="S33"/>
    </sheetView>
  </sheetViews>
  <sheetFormatPr defaultColWidth="9" defaultRowHeight="14.25"/>
  <cols>
    <col min="1" max="1" width="9" style="16"/>
    <col min="2" max="3" width="9" style="17"/>
    <col min="4" max="4" width="9" style="18"/>
    <col min="5" max="7" width="9" style="19"/>
    <col min="9" max="9" width="20.5" style="20" customWidth="1"/>
    <col min="10" max="11" width="9" style="20"/>
  </cols>
  <sheetData>
    <row r="1" spans="1:11">
      <c r="A1" s="21" t="s">
        <v>1961</v>
      </c>
      <c r="B1" s="22" t="s">
        <v>1962</v>
      </c>
      <c r="C1" s="22"/>
      <c r="D1" s="23"/>
      <c r="E1" s="24" t="s">
        <v>1963</v>
      </c>
      <c r="F1" s="24" t="s">
        <v>1964</v>
      </c>
      <c r="G1" s="24"/>
      <c r="I1" s="28" t="s">
        <v>1965</v>
      </c>
      <c r="J1" s="28" t="s">
        <v>1966</v>
      </c>
      <c r="K1" s="28" t="s">
        <v>1967</v>
      </c>
    </row>
    <row r="2" spans="1:11">
      <c r="A2" s="25" t="s">
        <v>1968</v>
      </c>
      <c r="B2" s="26">
        <v>33</v>
      </c>
      <c r="C2" s="17" t="str">
        <f>MID(A2,1,3)</f>
        <v>201</v>
      </c>
      <c r="D2" s="27" t="s">
        <v>1969</v>
      </c>
      <c r="E2" s="19" t="s">
        <v>1970</v>
      </c>
      <c r="F2" s="19">
        <v>2</v>
      </c>
      <c r="G2" s="19" t="str">
        <f>MID(E2,1,5)</f>
        <v>20805</v>
      </c>
      <c r="I2" s="29" t="s">
        <v>1969</v>
      </c>
      <c r="J2" s="29">
        <v>33</v>
      </c>
      <c r="K2" s="20" t="s">
        <v>1971</v>
      </c>
    </row>
    <row r="3" spans="1:11">
      <c r="A3" s="25" t="s">
        <v>1968</v>
      </c>
      <c r="B3" s="26">
        <v>3</v>
      </c>
      <c r="C3" s="17" t="str">
        <f t="shared" ref="C3:C66" si="0">MID(A3,1,3)</f>
        <v>201</v>
      </c>
      <c r="D3" s="27" t="s">
        <v>1969</v>
      </c>
      <c r="E3" s="19" t="s">
        <v>1970</v>
      </c>
      <c r="F3" s="19">
        <v>3</v>
      </c>
      <c r="G3" s="19" t="str">
        <f t="shared" ref="G3:G66" si="1">MID(E3,1,5)</f>
        <v>20805</v>
      </c>
      <c r="I3" s="29" t="s">
        <v>1969</v>
      </c>
      <c r="J3" s="29">
        <v>3</v>
      </c>
      <c r="K3" s="20" t="s">
        <v>1971</v>
      </c>
    </row>
    <row r="4" spans="1:11">
      <c r="A4" s="25" t="s">
        <v>1968</v>
      </c>
      <c r="B4" s="26">
        <v>1035</v>
      </c>
      <c r="C4" s="17" t="str">
        <f t="shared" si="0"/>
        <v>201</v>
      </c>
      <c r="D4" s="27" t="s">
        <v>1972</v>
      </c>
      <c r="E4" s="19" t="s">
        <v>1968</v>
      </c>
      <c r="F4" s="19">
        <v>6</v>
      </c>
      <c r="G4" s="19" t="str">
        <f t="shared" si="1"/>
        <v>20101</v>
      </c>
      <c r="I4" s="29" t="s">
        <v>1972</v>
      </c>
      <c r="J4" s="29">
        <v>1035</v>
      </c>
      <c r="K4" s="20" t="s">
        <v>1971</v>
      </c>
    </row>
    <row r="5" spans="1:11">
      <c r="A5" s="25" t="s">
        <v>1968</v>
      </c>
      <c r="B5" s="26">
        <v>6</v>
      </c>
      <c r="C5" s="17" t="str">
        <f t="shared" si="0"/>
        <v>201</v>
      </c>
      <c r="D5" s="27" t="s">
        <v>1973</v>
      </c>
      <c r="E5" s="19" t="s">
        <v>1968</v>
      </c>
      <c r="F5" s="19">
        <v>3</v>
      </c>
      <c r="G5" s="19" t="str">
        <f t="shared" si="1"/>
        <v>20101</v>
      </c>
      <c r="I5" s="29" t="s">
        <v>1973</v>
      </c>
      <c r="J5" s="29">
        <v>6</v>
      </c>
      <c r="K5" s="20" t="s">
        <v>1971</v>
      </c>
    </row>
    <row r="6" spans="1:11">
      <c r="A6" s="25" t="s">
        <v>1968</v>
      </c>
      <c r="B6" s="26">
        <v>4</v>
      </c>
      <c r="C6" s="17" t="str">
        <f t="shared" si="0"/>
        <v>201</v>
      </c>
      <c r="D6" s="27" t="s">
        <v>1973</v>
      </c>
      <c r="E6" s="19" t="s">
        <v>1968</v>
      </c>
      <c r="F6" s="19">
        <v>2</v>
      </c>
      <c r="G6" s="19" t="str">
        <f t="shared" si="1"/>
        <v>20101</v>
      </c>
      <c r="I6" s="29" t="s">
        <v>1973</v>
      </c>
      <c r="J6" s="29">
        <v>4</v>
      </c>
      <c r="K6" s="20" t="s">
        <v>1971</v>
      </c>
    </row>
    <row r="7" spans="1:11">
      <c r="A7" s="25" t="s">
        <v>1968</v>
      </c>
      <c r="B7" s="26">
        <v>115</v>
      </c>
      <c r="C7" s="17" t="str">
        <f t="shared" si="0"/>
        <v>201</v>
      </c>
      <c r="D7" s="27" t="s">
        <v>1969</v>
      </c>
      <c r="E7" s="19" t="s">
        <v>1968</v>
      </c>
      <c r="F7" s="19">
        <v>2</v>
      </c>
      <c r="G7" s="19" t="str">
        <f t="shared" si="1"/>
        <v>20101</v>
      </c>
      <c r="I7" s="29" t="s">
        <v>1969</v>
      </c>
      <c r="J7" s="29">
        <v>115</v>
      </c>
      <c r="K7" s="20" t="s">
        <v>1971</v>
      </c>
    </row>
    <row r="8" spans="1:11">
      <c r="A8" s="25" t="s">
        <v>1968</v>
      </c>
      <c r="B8" s="26">
        <v>89</v>
      </c>
      <c r="C8" s="17" t="str">
        <f t="shared" si="0"/>
        <v>201</v>
      </c>
      <c r="D8" s="27" t="s">
        <v>1969</v>
      </c>
      <c r="E8" s="19" t="s">
        <v>1968</v>
      </c>
      <c r="F8" s="19">
        <v>18</v>
      </c>
      <c r="G8" s="19" t="str">
        <f t="shared" si="1"/>
        <v>20101</v>
      </c>
      <c r="I8" s="29" t="s">
        <v>1969</v>
      </c>
      <c r="J8" s="29">
        <v>89</v>
      </c>
      <c r="K8" s="20" t="s">
        <v>1971</v>
      </c>
    </row>
    <row r="9" spans="1:11">
      <c r="A9" s="25" t="s">
        <v>1968</v>
      </c>
      <c r="B9" s="26">
        <v>102</v>
      </c>
      <c r="C9" s="17" t="str">
        <f t="shared" si="0"/>
        <v>201</v>
      </c>
      <c r="D9" s="27" t="s">
        <v>1974</v>
      </c>
      <c r="E9" s="19" t="s">
        <v>1968</v>
      </c>
      <c r="F9" s="19">
        <v>6</v>
      </c>
      <c r="G9" s="19" t="str">
        <f t="shared" si="1"/>
        <v>20101</v>
      </c>
      <c r="I9" s="29" t="s">
        <v>1974</v>
      </c>
      <c r="J9" s="29">
        <v>102</v>
      </c>
      <c r="K9" s="20" t="s">
        <v>1971</v>
      </c>
    </row>
    <row r="10" spans="1:11">
      <c r="A10" s="25" t="s">
        <v>1975</v>
      </c>
      <c r="B10" s="26">
        <v>531</v>
      </c>
      <c r="C10" s="17" t="str">
        <f t="shared" si="0"/>
        <v>201</v>
      </c>
      <c r="D10" s="27" t="s">
        <v>1972</v>
      </c>
      <c r="E10" s="19" t="s">
        <v>1970</v>
      </c>
      <c r="F10" s="19">
        <v>4</v>
      </c>
      <c r="G10" s="19" t="str">
        <f t="shared" si="1"/>
        <v>20805</v>
      </c>
      <c r="I10" s="29" t="s">
        <v>1972</v>
      </c>
      <c r="J10" s="29">
        <v>531</v>
      </c>
      <c r="K10" s="20" t="s">
        <v>1971</v>
      </c>
    </row>
    <row r="11" spans="1:11">
      <c r="A11" s="25" t="s">
        <v>1975</v>
      </c>
      <c r="B11" s="26">
        <v>10</v>
      </c>
      <c r="C11" s="17" t="str">
        <f t="shared" si="0"/>
        <v>201</v>
      </c>
      <c r="D11" s="27" t="s">
        <v>1974</v>
      </c>
      <c r="E11" s="19" t="s">
        <v>1976</v>
      </c>
      <c r="F11" s="19">
        <v>2</v>
      </c>
      <c r="G11" s="19" t="str">
        <f t="shared" si="1"/>
        <v>22102</v>
      </c>
      <c r="I11" s="29" t="s">
        <v>1974</v>
      </c>
      <c r="J11" s="29">
        <v>10</v>
      </c>
      <c r="K11" s="20" t="s">
        <v>1971</v>
      </c>
    </row>
    <row r="12" spans="1:11">
      <c r="A12" s="25" t="s">
        <v>1975</v>
      </c>
      <c r="B12" s="26">
        <v>2</v>
      </c>
      <c r="C12" s="17" t="str">
        <f t="shared" si="0"/>
        <v>201</v>
      </c>
      <c r="D12" s="27" t="s">
        <v>1973</v>
      </c>
      <c r="E12" s="19" t="s">
        <v>1975</v>
      </c>
      <c r="F12" s="19">
        <v>1</v>
      </c>
      <c r="G12" s="19" t="str">
        <f t="shared" si="1"/>
        <v>20102</v>
      </c>
      <c r="I12" s="29" t="s">
        <v>1973</v>
      </c>
      <c r="J12" s="29">
        <v>2</v>
      </c>
      <c r="K12" s="20" t="s">
        <v>1971</v>
      </c>
    </row>
    <row r="13" spans="1:11">
      <c r="A13" s="25" t="s">
        <v>1975</v>
      </c>
      <c r="B13" s="26">
        <v>6</v>
      </c>
      <c r="C13" s="17" t="str">
        <f t="shared" si="0"/>
        <v>201</v>
      </c>
      <c r="D13" s="27" t="s">
        <v>1969</v>
      </c>
      <c r="E13" s="19" t="s">
        <v>1975</v>
      </c>
      <c r="F13" s="19">
        <v>1</v>
      </c>
      <c r="G13" s="19" t="str">
        <f t="shared" si="1"/>
        <v>20102</v>
      </c>
      <c r="I13" s="29" t="s">
        <v>1969</v>
      </c>
      <c r="J13" s="29">
        <v>6</v>
      </c>
      <c r="K13" s="20" t="s">
        <v>1971</v>
      </c>
    </row>
    <row r="14" spans="1:11">
      <c r="A14" s="25" t="s">
        <v>1975</v>
      </c>
      <c r="B14" s="26">
        <v>77</v>
      </c>
      <c r="C14" s="17" t="str">
        <f t="shared" si="0"/>
        <v>201</v>
      </c>
      <c r="D14" s="27" t="s">
        <v>1969</v>
      </c>
      <c r="E14" s="19" t="s">
        <v>1975</v>
      </c>
      <c r="F14" s="19">
        <v>5</v>
      </c>
      <c r="G14" s="19" t="str">
        <f t="shared" si="1"/>
        <v>20102</v>
      </c>
      <c r="I14" s="29" t="s">
        <v>1969</v>
      </c>
      <c r="J14" s="29">
        <v>77</v>
      </c>
      <c r="K14" s="20" t="s">
        <v>1971</v>
      </c>
    </row>
    <row r="15" spans="1:11">
      <c r="A15" s="25" t="s">
        <v>1975</v>
      </c>
      <c r="B15" s="26">
        <v>27</v>
      </c>
      <c r="C15" s="17" t="str">
        <f t="shared" si="0"/>
        <v>201</v>
      </c>
      <c r="D15" s="27" t="s">
        <v>1969</v>
      </c>
      <c r="E15" s="19" t="s">
        <v>1975</v>
      </c>
      <c r="F15" s="19">
        <v>3</v>
      </c>
      <c r="G15" s="19" t="str">
        <f t="shared" si="1"/>
        <v>20102</v>
      </c>
      <c r="I15" s="29" t="s">
        <v>1969</v>
      </c>
      <c r="J15" s="29">
        <v>27</v>
      </c>
      <c r="K15" s="20" t="s">
        <v>1971</v>
      </c>
    </row>
    <row r="16" spans="1:11">
      <c r="A16" s="25" t="s">
        <v>1975</v>
      </c>
      <c r="B16" s="26">
        <v>3</v>
      </c>
      <c r="C16" s="17" t="str">
        <f t="shared" si="0"/>
        <v>201</v>
      </c>
      <c r="D16" s="27" t="s">
        <v>1969</v>
      </c>
      <c r="E16" s="19" t="s">
        <v>1975</v>
      </c>
      <c r="F16" s="19">
        <v>4</v>
      </c>
      <c r="G16" s="19" t="str">
        <f t="shared" si="1"/>
        <v>20102</v>
      </c>
      <c r="I16" s="29" t="s">
        <v>1969</v>
      </c>
      <c r="J16" s="29">
        <v>3</v>
      </c>
      <c r="K16" s="20" t="s">
        <v>1971</v>
      </c>
    </row>
    <row r="17" spans="1:11">
      <c r="A17" s="25" t="s">
        <v>1977</v>
      </c>
      <c r="B17" s="26">
        <v>16</v>
      </c>
      <c r="C17" s="17" t="str">
        <f t="shared" si="0"/>
        <v>201</v>
      </c>
      <c r="D17" s="27" t="s">
        <v>1969</v>
      </c>
      <c r="E17" s="19" t="s">
        <v>1975</v>
      </c>
      <c r="F17" s="19">
        <v>6</v>
      </c>
      <c r="G17" s="19" t="str">
        <f t="shared" si="1"/>
        <v>20102</v>
      </c>
      <c r="I17" s="29" t="s">
        <v>1969</v>
      </c>
      <c r="J17" s="29">
        <v>16</v>
      </c>
      <c r="K17" s="20" t="s">
        <v>1971</v>
      </c>
    </row>
    <row r="18" spans="1:11">
      <c r="A18" s="25" t="s">
        <v>1977</v>
      </c>
      <c r="B18" s="26">
        <v>70</v>
      </c>
      <c r="C18" s="17" t="str">
        <f t="shared" si="0"/>
        <v>201</v>
      </c>
      <c r="D18" s="27" t="s">
        <v>1978</v>
      </c>
      <c r="E18" s="19" t="s">
        <v>1970</v>
      </c>
      <c r="F18" s="19">
        <v>1</v>
      </c>
      <c r="G18" s="19" t="str">
        <f t="shared" si="1"/>
        <v>20805</v>
      </c>
      <c r="I18" s="29" t="s">
        <v>1978</v>
      </c>
      <c r="J18" s="29">
        <v>70</v>
      </c>
      <c r="K18" s="20" t="s">
        <v>1971</v>
      </c>
    </row>
    <row r="19" spans="1:11">
      <c r="A19" s="25" t="s">
        <v>1977</v>
      </c>
      <c r="B19" s="26">
        <v>2524</v>
      </c>
      <c r="C19" s="17" t="str">
        <f t="shared" si="0"/>
        <v>201</v>
      </c>
      <c r="D19" s="27" t="s">
        <v>1969</v>
      </c>
      <c r="E19" s="19" t="s">
        <v>1970</v>
      </c>
      <c r="F19" s="19">
        <v>1</v>
      </c>
      <c r="G19" s="19" t="str">
        <f t="shared" si="1"/>
        <v>20805</v>
      </c>
      <c r="I19" s="29" t="s">
        <v>1969</v>
      </c>
      <c r="J19" s="29">
        <v>2524</v>
      </c>
      <c r="K19" s="20" t="s">
        <v>1971</v>
      </c>
    </row>
    <row r="20" spans="1:11">
      <c r="A20" s="25" t="s">
        <v>1977</v>
      </c>
      <c r="B20" s="26">
        <v>37</v>
      </c>
      <c r="C20" s="17" t="str">
        <f t="shared" si="0"/>
        <v>201</v>
      </c>
      <c r="D20" s="27" t="s">
        <v>1978</v>
      </c>
      <c r="E20" s="19" t="s">
        <v>1977</v>
      </c>
      <c r="F20" s="19">
        <v>1</v>
      </c>
      <c r="G20" s="19" t="str">
        <f t="shared" si="1"/>
        <v>20103</v>
      </c>
      <c r="I20" s="29" t="s">
        <v>1978</v>
      </c>
      <c r="J20" s="29">
        <v>37</v>
      </c>
      <c r="K20" s="20" t="s">
        <v>1971</v>
      </c>
    </row>
    <row r="21" spans="1:11">
      <c r="A21" s="25" t="s">
        <v>1977</v>
      </c>
      <c r="B21" s="26">
        <v>140</v>
      </c>
      <c r="C21" s="17" t="str">
        <f t="shared" si="0"/>
        <v>201</v>
      </c>
      <c r="D21" s="27" t="s">
        <v>1973</v>
      </c>
      <c r="E21" s="19" t="s">
        <v>1977</v>
      </c>
      <c r="F21" s="19">
        <v>2</v>
      </c>
      <c r="G21" s="19" t="str">
        <f t="shared" si="1"/>
        <v>20103</v>
      </c>
      <c r="I21" s="29" t="s">
        <v>1973</v>
      </c>
      <c r="J21" s="29">
        <v>140</v>
      </c>
      <c r="K21" s="20" t="s">
        <v>1971</v>
      </c>
    </row>
    <row r="22" spans="1:11">
      <c r="A22" s="25" t="s">
        <v>1977</v>
      </c>
      <c r="B22" s="26">
        <v>1050</v>
      </c>
      <c r="C22" s="17" t="str">
        <f t="shared" si="0"/>
        <v>201</v>
      </c>
      <c r="D22" s="27" t="s">
        <v>1974</v>
      </c>
      <c r="E22" s="19" t="s">
        <v>1977</v>
      </c>
      <c r="F22" s="19">
        <v>2</v>
      </c>
      <c r="G22" s="19" t="str">
        <f t="shared" si="1"/>
        <v>20103</v>
      </c>
      <c r="I22" s="29" t="s">
        <v>1974</v>
      </c>
      <c r="J22" s="29">
        <v>1050</v>
      </c>
      <c r="K22" s="20" t="s">
        <v>1971</v>
      </c>
    </row>
    <row r="23" spans="1:11">
      <c r="A23" s="25" t="s">
        <v>1977</v>
      </c>
      <c r="B23" s="26">
        <v>1044</v>
      </c>
      <c r="C23" s="17" t="str">
        <f t="shared" si="0"/>
        <v>201</v>
      </c>
      <c r="D23" s="27" t="s">
        <v>1974</v>
      </c>
      <c r="E23" s="19" t="s">
        <v>1977</v>
      </c>
      <c r="F23" s="19">
        <v>2</v>
      </c>
      <c r="G23" s="19" t="str">
        <f t="shared" si="1"/>
        <v>20103</v>
      </c>
      <c r="I23" s="29" t="s">
        <v>1974</v>
      </c>
      <c r="J23" s="29">
        <v>1044</v>
      </c>
      <c r="K23" s="20" t="s">
        <v>1971</v>
      </c>
    </row>
    <row r="24" spans="1:11">
      <c r="A24" s="25" t="s">
        <v>1977</v>
      </c>
      <c r="B24" s="26">
        <v>577</v>
      </c>
      <c r="C24" s="17" t="str">
        <f t="shared" si="0"/>
        <v>201</v>
      </c>
      <c r="D24" s="27" t="s">
        <v>1969</v>
      </c>
      <c r="E24" s="19" t="s">
        <v>1970</v>
      </c>
      <c r="F24" s="19">
        <v>1</v>
      </c>
      <c r="G24" s="19" t="str">
        <f t="shared" si="1"/>
        <v>20805</v>
      </c>
      <c r="I24" s="29" t="s">
        <v>1969</v>
      </c>
      <c r="J24" s="29">
        <v>577</v>
      </c>
      <c r="K24" s="20" t="s">
        <v>1971</v>
      </c>
    </row>
    <row r="25" spans="1:11">
      <c r="A25" s="25" t="s">
        <v>1977</v>
      </c>
      <c r="B25" s="26">
        <v>40</v>
      </c>
      <c r="C25" s="17" t="str">
        <f t="shared" si="0"/>
        <v>201</v>
      </c>
      <c r="D25" s="27" t="s">
        <v>1969</v>
      </c>
      <c r="E25" s="19" t="s">
        <v>1976</v>
      </c>
      <c r="F25" s="19">
        <v>5</v>
      </c>
      <c r="G25" s="19" t="str">
        <f t="shared" si="1"/>
        <v>22102</v>
      </c>
      <c r="I25" s="29" t="s">
        <v>1969</v>
      </c>
      <c r="J25" s="29">
        <v>40</v>
      </c>
      <c r="K25" s="20" t="s">
        <v>1971</v>
      </c>
    </row>
    <row r="26" spans="1:11">
      <c r="A26" s="25" t="s">
        <v>1977</v>
      </c>
      <c r="B26" s="26">
        <v>136</v>
      </c>
      <c r="C26" s="17" t="str">
        <f t="shared" si="0"/>
        <v>201</v>
      </c>
      <c r="D26" s="27" t="s">
        <v>1972</v>
      </c>
      <c r="E26" s="19" t="s">
        <v>1977</v>
      </c>
      <c r="F26" s="19">
        <v>3</v>
      </c>
      <c r="G26" s="19" t="str">
        <f t="shared" si="1"/>
        <v>20103</v>
      </c>
      <c r="I26" s="29" t="s">
        <v>1972</v>
      </c>
      <c r="J26" s="29">
        <v>136</v>
      </c>
      <c r="K26" s="20" t="s">
        <v>1971</v>
      </c>
    </row>
    <row r="27" spans="1:11">
      <c r="A27" s="25" t="s">
        <v>1977</v>
      </c>
      <c r="B27" s="26">
        <v>1430</v>
      </c>
      <c r="C27" s="17" t="str">
        <f t="shared" si="0"/>
        <v>201</v>
      </c>
      <c r="D27" s="27" t="s">
        <v>1973</v>
      </c>
      <c r="E27" s="19" t="s">
        <v>1977</v>
      </c>
      <c r="F27" s="19">
        <v>2</v>
      </c>
      <c r="G27" s="19" t="str">
        <f t="shared" si="1"/>
        <v>20103</v>
      </c>
      <c r="I27" s="29" t="s">
        <v>1973</v>
      </c>
      <c r="J27" s="29">
        <v>1430</v>
      </c>
      <c r="K27" s="20" t="s">
        <v>1971</v>
      </c>
    </row>
    <row r="28" spans="1:11">
      <c r="A28" s="25" t="s">
        <v>1977</v>
      </c>
      <c r="B28" s="26">
        <v>11734</v>
      </c>
      <c r="C28" s="17" t="str">
        <f t="shared" si="0"/>
        <v>201</v>
      </c>
      <c r="D28" s="27" t="s">
        <v>1972</v>
      </c>
      <c r="E28" s="19" t="s">
        <v>1977</v>
      </c>
      <c r="F28" s="19">
        <v>12</v>
      </c>
      <c r="G28" s="19" t="str">
        <f t="shared" si="1"/>
        <v>20103</v>
      </c>
      <c r="I28" s="29" t="s">
        <v>1972</v>
      </c>
      <c r="J28" s="29">
        <v>11734</v>
      </c>
      <c r="K28" s="20" t="s">
        <v>1971</v>
      </c>
    </row>
    <row r="29" spans="1:11">
      <c r="A29" s="25" t="s">
        <v>1977</v>
      </c>
      <c r="B29" s="26">
        <v>45</v>
      </c>
      <c r="C29" s="17" t="str">
        <f t="shared" si="0"/>
        <v>201</v>
      </c>
      <c r="D29" s="27" t="s">
        <v>1969</v>
      </c>
      <c r="E29" s="19" t="s">
        <v>1977</v>
      </c>
      <c r="F29" s="19">
        <v>15</v>
      </c>
      <c r="G29" s="19" t="str">
        <f t="shared" si="1"/>
        <v>20103</v>
      </c>
      <c r="I29" s="29" t="s">
        <v>1969</v>
      </c>
      <c r="J29" s="29">
        <v>45</v>
      </c>
      <c r="K29" s="20" t="s">
        <v>1971</v>
      </c>
    </row>
    <row r="30" spans="1:11">
      <c r="A30" s="25" t="s">
        <v>1977</v>
      </c>
      <c r="B30" s="26">
        <v>65</v>
      </c>
      <c r="C30" s="17" t="str">
        <f t="shared" si="0"/>
        <v>201</v>
      </c>
      <c r="D30" s="27" t="s">
        <v>1969</v>
      </c>
      <c r="E30" s="19" t="s">
        <v>1977</v>
      </c>
      <c r="F30" s="19">
        <v>1</v>
      </c>
      <c r="G30" s="19" t="str">
        <f t="shared" si="1"/>
        <v>20103</v>
      </c>
      <c r="I30" s="29" t="s">
        <v>1969</v>
      </c>
      <c r="J30" s="29">
        <v>65</v>
      </c>
      <c r="K30" s="20" t="s">
        <v>1971</v>
      </c>
    </row>
    <row r="31" spans="1:11">
      <c r="A31" s="25" t="s">
        <v>1977</v>
      </c>
      <c r="B31" s="26">
        <v>300</v>
      </c>
      <c r="C31" s="17" t="str">
        <f t="shared" si="0"/>
        <v>201</v>
      </c>
      <c r="D31" s="27" t="s">
        <v>1969</v>
      </c>
      <c r="E31" s="19" t="s">
        <v>1977</v>
      </c>
      <c r="F31" s="19">
        <v>10</v>
      </c>
      <c r="G31" s="19" t="str">
        <f t="shared" si="1"/>
        <v>20103</v>
      </c>
      <c r="I31" s="29" t="s">
        <v>1969</v>
      </c>
      <c r="J31" s="29">
        <v>300</v>
      </c>
      <c r="K31" s="20" t="s">
        <v>1971</v>
      </c>
    </row>
    <row r="32" spans="1:11">
      <c r="A32" s="25" t="s">
        <v>1977</v>
      </c>
      <c r="B32" s="26">
        <v>8</v>
      </c>
      <c r="C32" s="17" t="str">
        <f t="shared" si="0"/>
        <v>201</v>
      </c>
      <c r="D32" s="27" t="s">
        <v>1969</v>
      </c>
      <c r="E32" s="19" t="s">
        <v>1977</v>
      </c>
      <c r="F32" s="19">
        <v>4</v>
      </c>
      <c r="G32" s="19" t="str">
        <f t="shared" si="1"/>
        <v>20103</v>
      </c>
      <c r="I32" s="29" t="s">
        <v>1969</v>
      </c>
      <c r="J32" s="29">
        <v>8</v>
      </c>
      <c r="K32" s="20" t="s">
        <v>1971</v>
      </c>
    </row>
    <row r="33" spans="1:11">
      <c r="A33" s="25" t="s">
        <v>1977</v>
      </c>
      <c r="B33" s="26">
        <v>14</v>
      </c>
      <c r="C33" s="17" t="str">
        <f t="shared" si="0"/>
        <v>201</v>
      </c>
      <c r="D33" s="27" t="s">
        <v>1978</v>
      </c>
      <c r="E33" s="19" t="s">
        <v>1977</v>
      </c>
      <c r="F33" s="19">
        <v>1</v>
      </c>
      <c r="G33" s="19" t="str">
        <f t="shared" si="1"/>
        <v>20103</v>
      </c>
      <c r="I33" s="29" t="s">
        <v>1978</v>
      </c>
      <c r="J33" s="29">
        <v>14</v>
      </c>
      <c r="K33" s="20" t="s">
        <v>1971</v>
      </c>
    </row>
    <row r="34" spans="1:11">
      <c r="A34" s="25" t="s">
        <v>1979</v>
      </c>
      <c r="B34" s="26">
        <v>150</v>
      </c>
      <c r="C34" s="17" t="str">
        <f t="shared" si="0"/>
        <v>201</v>
      </c>
      <c r="D34" s="27" t="s">
        <v>1980</v>
      </c>
      <c r="E34" s="19" t="s">
        <v>1977</v>
      </c>
      <c r="F34" s="19">
        <v>48</v>
      </c>
      <c r="G34" s="19" t="str">
        <f t="shared" si="1"/>
        <v>20103</v>
      </c>
      <c r="I34" s="29" t="s">
        <v>1980</v>
      </c>
      <c r="J34" s="29">
        <v>150</v>
      </c>
      <c r="K34" s="20" t="s">
        <v>1971</v>
      </c>
    </row>
    <row r="35" spans="1:11">
      <c r="A35" s="25" t="s">
        <v>1981</v>
      </c>
      <c r="B35" s="26">
        <v>23</v>
      </c>
      <c r="C35" s="17" t="str">
        <f t="shared" si="0"/>
        <v>201</v>
      </c>
      <c r="D35" s="27" t="s">
        <v>1973</v>
      </c>
      <c r="E35" s="19" t="s">
        <v>1977</v>
      </c>
      <c r="F35" s="19">
        <v>6</v>
      </c>
      <c r="G35" s="19" t="str">
        <f t="shared" si="1"/>
        <v>20103</v>
      </c>
      <c r="I35" s="29" t="s">
        <v>1973</v>
      </c>
      <c r="J35" s="29">
        <v>23</v>
      </c>
      <c r="K35" s="20" t="s">
        <v>1971</v>
      </c>
    </row>
    <row r="36" spans="1:11">
      <c r="A36" s="25" t="s">
        <v>1981</v>
      </c>
      <c r="B36" s="26">
        <v>14</v>
      </c>
      <c r="C36" s="17" t="str">
        <f t="shared" si="0"/>
        <v>201</v>
      </c>
      <c r="D36" s="27" t="s">
        <v>1972</v>
      </c>
      <c r="E36" s="19" t="s">
        <v>1977</v>
      </c>
      <c r="F36" s="19">
        <v>26</v>
      </c>
      <c r="G36" s="19" t="str">
        <f t="shared" si="1"/>
        <v>20103</v>
      </c>
      <c r="I36" s="29" t="s">
        <v>1972</v>
      </c>
      <c r="J36" s="29">
        <v>14</v>
      </c>
      <c r="K36" s="20" t="s">
        <v>1971</v>
      </c>
    </row>
    <row r="37" spans="1:11">
      <c r="A37" s="25" t="s">
        <v>1981</v>
      </c>
      <c r="B37" s="26">
        <v>58</v>
      </c>
      <c r="C37" s="17" t="str">
        <f t="shared" si="0"/>
        <v>201</v>
      </c>
      <c r="D37" s="27" t="s">
        <v>1969</v>
      </c>
      <c r="E37" s="19" t="s">
        <v>1982</v>
      </c>
      <c r="F37" s="19">
        <v>19</v>
      </c>
      <c r="G37" s="19" t="str">
        <f t="shared" si="1"/>
        <v>20808</v>
      </c>
      <c r="I37" s="29" t="s">
        <v>1969</v>
      </c>
      <c r="J37" s="29">
        <v>58</v>
      </c>
      <c r="K37" s="20" t="s">
        <v>1971</v>
      </c>
    </row>
    <row r="38" spans="1:11">
      <c r="A38" s="25" t="s">
        <v>1981</v>
      </c>
      <c r="B38" s="26">
        <v>9</v>
      </c>
      <c r="C38" s="17" t="str">
        <f t="shared" si="0"/>
        <v>201</v>
      </c>
      <c r="D38" s="27" t="s">
        <v>1974</v>
      </c>
      <c r="E38" s="19" t="s">
        <v>1983</v>
      </c>
      <c r="F38" s="19">
        <v>8</v>
      </c>
      <c r="G38" s="19" t="str">
        <f t="shared" si="1"/>
        <v>20103</v>
      </c>
      <c r="I38" s="29" t="s">
        <v>1974</v>
      </c>
      <c r="J38" s="29">
        <v>9</v>
      </c>
      <c r="K38" s="20" t="s">
        <v>1971</v>
      </c>
    </row>
    <row r="39" spans="1:11">
      <c r="A39" s="25" t="s">
        <v>1981</v>
      </c>
      <c r="B39" s="26">
        <v>6</v>
      </c>
      <c r="C39" s="17" t="str">
        <f t="shared" si="0"/>
        <v>201</v>
      </c>
      <c r="D39" s="27" t="s">
        <v>1984</v>
      </c>
      <c r="E39" s="19" t="s">
        <v>1981</v>
      </c>
      <c r="F39" s="19">
        <v>7</v>
      </c>
      <c r="G39" s="19" t="str">
        <f t="shared" si="1"/>
        <v>20103</v>
      </c>
      <c r="I39" s="29" t="s">
        <v>1984</v>
      </c>
      <c r="J39" s="29">
        <v>6</v>
      </c>
      <c r="K39" s="20" t="s">
        <v>1971</v>
      </c>
    </row>
    <row r="40" spans="1:11">
      <c r="A40" s="25" t="s">
        <v>1981</v>
      </c>
      <c r="B40" s="26">
        <v>189</v>
      </c>
      <c r="C40" s="17" t="str">
        <f t="shared" si="0"/>
        <v>201</v>
      </c>
      <c r="D40" s="27" t="s">
        <v>1972</v>
      </c>
      <c r="E40" s="19" t="s">
        <v>1976</v>
      </c>
      <c r="F40" s="19">
        <v>1</v>
      </c>
      <c r="G40" s="19" t="str">
        <f t="shared" si="1"/>
        <v>22102</v>
      </c>
      <c r="I40" s="29" t="s">
        <v>1972</v>
      </c>
      <c r="J40" s="29">
        <v>189</v>
      </c>
      <c r="K40" s="20" t="s">
        <v>1971</v>
      </c>
    </row>
    <row r="41" spans="1:11">
      <c r="A41" s="25" t="s">
        <v>1981</v>
      </c>
      <c r="B41" s="26">
        <v>14</v>
      </c>
      <c r="C41" s="17" t="str">
        <f t="shared" si="0"/>
        <v>201</v>
      </c>
      <c r="D41" s="27" t="s">
        <v>1969</v>
      </c>
      <c r="E41" s="19" t="s">
        <v>1970</v>
      </c>
      <c r="F41" s="19">
        <v>1</v>
      </c>
      <c r="G41" s="19" t="str">
        <f t="shared" si="1"/>
        <v>20805</v>
      </c>
      <c r="I41" s="29" t="s">
        <v>1969</v>
      </c>
      <c r="J41" s="29">
        <v>14</v>
      </c>
      <c r="K41" s="20" t="s">
        <v>1971</v>
      </c>
    </row>
    <row r="42" spans="1:11">
      <c r="A42" s="25" t="s">
        <v>1983</v>
      </c>
      <c r="B42" s="26">
        <v>156</v>
      </c>
      <c r="C42" s="17" t="str">
        <f t="shared" si="0"/>
        <v>201</v>
      </c>
      <c r="D42" s="27" t="s">
        <v>1972</v>
      </c>
      <c r="E42" s="19" t="s">
        <v>1985</v>
      </c>
      <c r="F42" s="19">
        <v>1</v>
      </c>
      <c r="G42" s="19" t="str">
        <f t="shared" si="1"/>
        <v>20106</v>
      </c>
      <c r="I42" s="29" t="s">
        <v>1972</v>
      </c>
      <c r="J42" s="29">
        <v>156</v>
      </c>
      <c r="K42" s="20" t="s">
        <v>1971</v>
      </c>
    </row>
    <row r="43" spans="1:11">
      <c r="A43" s="25" t="s">
        <v>1983</v>
      </c>
      <c r="B43" s="26">
        <v>31</v>
      </c>
      <c r="C43" s="17" t="str">
        <f t="shared" si="0"/>
        <v>201</v>
      </c>
      <c r="D43" s="27" t="s">
        <v>1969</v>
      </c>
      <c r="E43" s="19" t="s">
        <v>1985</v>
      </c>
      <c r="F43" s="19">
        <v>5</v>
      </c>
      <c r="G43" s="19" t="str">
        <f t="shared" si="1"/>
        <v>20106</v>
      </c>
      <c r="I43" s="29" t="s">
        <v>1969</v>
      </c>
      <c r="J43" s="29">
        <v>31</v>
      </c>
      <c r="K43" s="20" t="s">
        <v>1971</v>
      </c>
    </row>
    <row r="44" spans="1:11">
      <c r="A44" s="25" t="s">
        <v>1983</v>
      </c>
      <c r="B44" s="26">
        <v>15</v>
      </c>
      <c r="C44" s="17" t="str">
        <f t="shared" si="0"/>
        <v>201</v>
      </c>
      <c r="D44" s="27" t="s">
        <v>1969</v>
      </c>
      <c r="E44" s="19" t="s">
        <v>1985</v>
      </c>
      <c r="F44" s="19">
        <v>5</v>
      </c>
      <c r="G44" s="19" t="str">
        <f t="shared" si="1"/>
        <v>20106</v>
      </c>
      <c r="I44" s="29" t="s">
        <v>1969</v>
      </c>
      <c r="J44" s="29">
        <v>15</v>
      </c>
      <c r="K44" s="20" t="s">
        <v>1971</v>
      </c>
    </row>
    <row r="45" spans="1:11">
      <c r="A45" s="25" t="s">
        <v>1983</v>
      </c>
      <c r="B45" s="26">
        <v>17</v>
      </c>
      <c r="C45" s="17" t="str">
        <f t="shared" si="0"/>
        <v>201</v>
      </c>
      <c r="D45" s="27" t="s">
        <v>1974</v>
      </c>
      <c r="E45" s="19" t="s">
        <v>1985</v>
      </c>
      <c r="F45" s="19">
        <v>25</v>
      </c>
      <c r="G45" s="19" t="str">
        <f t="shared" si="1"/>
        <v>20106</v>
      </c>
      <c r="I45" s="29" t="s">
        <v>1974</v>
      </c>
      <c r="J45" s="29">
        <v>17</v>
      </c>
      <c r="K45" s="20" t="s">
        <v>1971</v>
      </c>
    </row>
    <row r="46" spans="1:11">
      <c r="A46" s="25" t="s">
        <v>1983</v>
      </c>
      <c r="B46" s="26">
        <v>5</v>
      </c>
      <c r="C46" s="17" t="str">
        <f t="shared" si="0"/>
        <v>201</v>
      </c>
      <c r="D46" s="27" t="s">
        <v>1907</v>
      </c>
      <c r="E46" s="19" t="s">
        <v>1985</v>
      </c>
      <c r="F46" s="19">
        <v>1</v>
      </c>
      <c r="G46" s="19" t="str">
        <f t="shared" si="1"/>
        <v>20106</v>
      </c>
      <c r="I46" s="29" t="s">
        <v>1907</v>
      </c>
      <c r="J46" s="29">
        <v>5</v>
      </c>
      <c r="K46" s="20" t="s">
        <v>1971</v>
      </c>
    </row>
    <row r="47" spans="1:11">
      <c r="A47" s="25" t="s">
        <v>1986</v>
      </c>
      <c r="B47" s="26">
        <v>164</v>
      </c>
      <c r="C47" s="17" t="str">
        <f t="shared" si="0"/>
        <v>201</v>
      </c>
      <c r="D47" s="27" t="s">
        <v>1974</v>
      </c>
      <c r="E47" s="19" t="s">
        <v>1985</v>
      </c>
      <c r="F47" s="19">
        <v>7</v>
      </c>
      <c r="G47" s="19" t="str">
        <f t="shared" si="1"/>
        <v>20106</v>
      </c>
      <c r="I47" s="29" t="s">
        <v>1974</v>
      </c>
      <c r="J47" s="29">
        <v>164</v>
      </c>
      <c r="K47" s="20" t="s">
        <v>1971</v>
      </c>
    </row>
    <row r="48" spans="1:11">
      <c r="A48" s="25" t="s">
        <v>1987</v>
      </c>
      <c r="B48" s="26">
        <v>39</v>
      </c>
      <c r="C48" s="17" t="str">
        <f t="shared" si="0"/>
        <v>201</v>
      </c>
      <c r="D48" s="27" t="s">
        <v>1969</v>
      </c>
      <c r="E48" s="19" t="s">
        <v>1985</v>
      </c>
      <c r="F48" s="19">
        <v>15</v>
      </c>
      <c r="G48" s="19" t="str">
        <f t="shared" si="1"/>
        <v>20106</v>
      </c>
      <c r="I48" s="29" t="s">
        <v>1969</v>
      </c>
      <c r="J48" s="29">
        <v>39</v>
      </c>
      <c r="K48" s="20" t="s">
        <v>1971</v>
      </c>
    </row>
    <row r="49" spans="1:11">
      <c r="A49" s="25" t="s">
        <v>1987</v>
      </c>
      <c r="B49" s="26">
        <v>120</v>
      </c>
      <c r="C49" s="17" t="str">
        <f t="shared" si="0"/>
        <v>201</v>
      </c>
      <c r="D49" s="27" t="s">
        <v>1969</v>
      </c>
      <c r="E49" s="19" t="s">
        <v>1985</v>
      </c>
      <c r="F49" s="19">
        <v>12</v>
      </c>
      <c r="G49" s="19" t="str">
        <f t="shared" si="1"/>
        <v>20106</v>
      </c>
      <c r="I49" s="29" t="s">
        <v>1969</v>
      </c>
      <c r="J49" s="29">
        <v>120</v>
      </c>
      <c r="K49" s="20" t="s">
        <v>1971</v>
      </c>
    </row>
    <row r="50" spans="1:11">
      <c r="A50" s="25" t="s">
        <v>1987</v>
      </c>
      <c r="B50" s="26">
        <v>71</v>
      </c>
      <c r="C50" s="17" t="str">
        <f t="shared" si="0"/>
        <v>201</v>
      </c>
      <c r="D50" s="27" t="s">
        <v>1978</v>
      </c>
      <c r="E50" s="19" t="s">
        <v>1985</v>
      </c>
      <c r="F50" s="19">
        <v>5</v>
      </c>
      <c r="G50" s="19" t="str">
        <f t="shared" si="1"/>
        <v>20106</v>
      </c>
      <c r="I50" s="29" t="s">
        <v>1978</v>
      </c>
      <c r="J50" s="29">
        <v>71</v>
      </c>
      <c r="K50" s="20" t="s">
        <v>1971</v>
      </c>
    </row>
    <row r="51" spans="1:11">
      <c r="A51" s="25" t="s">
        <v>1987</v>
      </c>
      <c r="B51" s="26">
        <v>39</v>
      </c>
      <c r="C51" s="17" t="str">
        <f t="shared" si="0"/>
        <v>201</v>
      </c>
      <c r="D51" s="27" t="s">
        <v>1974</v>
      </c>
      <c r="E51" s="19" t="s">
        <v>1985</v>
      </c>
      <c r="F51" s="19">
        <v>7</v>
      </c>
      <c r="G51" s="19" t="str">
        <f t="shared" si="1"/>
        <v>20106</v>
      </c>
      <c r="I51" s="29" t="s">
        <v>1974</v>
      </c>
      <c r="J51" s="29">
        <v>39</v>
      </c>
      <c r="K51" s="20" t="s">
        <v>1971</v>
      </c>
    </row>
    <row r="52" spans="1:11">
      <c r="A52" s="25" t="s">
        <v>1987</v>
      </c>
      <c r="B52" s="26">
        <v>1</v>
      </c>
      <c r="C52" s="17" t="str">
        <f t="shared" si="0"/>
        <v>201</v>
      </c>
      <c r="D52" s="27" t="s">
        <v>1973</v>
      </c>
      <c r="E52" s="19" t="s">
        <v>1985</v>
      </c>
      <c r="F52" s="19">
        <v>3</v>
      </c>
      <c r="G52" s="19" t="str">
        <f t="shared" si="1"/>
        <v>20106</v>
      </c>
      <c r="I52" s="29" t="s">
        <v>1973</v>
      </c>
      <c r="J52" s="29">
        <v>1</v>
      </c>
      <c r="K52" s="20" t="s">
        <v>1971</v>
      </c>
    </row>
    <row r="53" spans="1:11">
      <c r="A53" s="25" t="s">
        <v>1987</v>
      </c>
      <c r="B53" s="26">
        <v>384</v>
      </c>
      <c r="C53" s="17" t="str">
        <f t="shared" si="0"/>
        <v>201</v>
      </c>
      <c r="D53" s="27" t="s">
        <v>1972</v>
      </c>
      <c r="E53" s="19" t="s">
        <v>1985</v>
      </c>
      <c r="F53" s="19">
        <v>6</v>
      </c>
      <c r="G53" s="19" t="str">
        <f t="shared" si="1"/>
        <v>20106</v>
      </c>
      <c r="I53" s="29" t="s">
        <v>1972</v>
      </c>
      <c r="J53" s="29">
        <v>384</v>
      </c>
      <c r="K53" s="20" t="s">
        <v>1971</v>
      </c>
    </row>
    <row r="54" spans="1:11">
      <c r="A54" s="25" t="s">
        <v>1988</v>
      </c>
      <c r="B54" s="26">
        <v>24</v>
      </c>
      <c r="C54" s="17" t="str">
        <f t="shared" si="0"/>
        <v>201</v>
      </c>
      <c r="D54" s="27" t="s">
        <v>1969</v>
      </c>
      <c r="E54" s="19" t="s">
        <v>1976</v>
      </c>
      <c r="F54" s="19">
        <v>1</v>
      </c>
      <c r="G54" s="19" t="str">
        <f t="shared" si="1"/>
        <v>22102</v>
      </c>
      <c r="I54" s="29" t="s">
        <v>1969</v>
      </c>
      <c r="J54" s="29">
        <v>24</v>
      </c>
      <c r="K54" s="20" t="s">
        <v>1971</v>
      </c>
    </row>
    <row r="55" spans="1:11">
      <c r="A55" s="25" t="s">
        <v>1988</v>
      </c>
      <c r="B55" s="26">
        <v>241</v>
      </c>
      <c r="C55" s="17" t="str">
        <f t="shared" si="0"/>
        <v>201</v>
      </c>
      <c r="D55" s="27" t="s">
        <v>1972</v>
      </c>
      <c r="E55" s="19" t="s">
        <v>1988</v>
      </c>
      <c r="F55" s="19">
        <v>1</v>
      </c>
      <c r="G55" s="19" t="str">
        <f t="shared" si="1"/>
        <v>20105</v>
      </c>
      <c r="I55" s="29" t="s">
        <v>1972</v>
      </c>
      <c r="J55" s="29">
        <v>241</v>
      </c>
      <c r="K55" s="20" t="s">
        <v>1971</v>
      </c>
    </row>
    <row r="56" spans="1:11">
      <c r="A56" s="25" t="s">
        <v>1988</v>
      </c>
      <c r="B56" s="26">
        <v>18</v>
      </c>
      <c r="C56" s="17" t="str">
        <f t="shared" si="0"/>
        <v>201</v>
      </c>
      <c r="D56" s="27" t="s">
        <v>1974</v>
      </c>
      <c r="E56" s="19" t="s">
        <v>1988</v>
      </c>
      <c r="F56" s="19">
        <v>1</v>
      </c>
      <c r="G56" s="19" t="str">
        <f t="shared" si="1"/>
        <v>20105</v>
      </c>
      <c r="I56" s="29" t="s">
        <v>1974</v>
      </c>
      <c r="J56" s="29">
        <v>18</v>
      </c>
      <c r="K56" s="20" t="s">
        <v>1971</v>
      </c>
    </row>
    <row r="57" spans="1:11">
      <c r="A57" s="25" t="s">
        <v>1989</v>
      </c>
      <c r="B57" s="26">
        <v>1</v>
      </c>
      <c r="C57" s="17" t="str">
        <f t="shared" si="0"/>
        <v>201</v>
      </c>
      <c r="D57" s="27" t="s">
        <v>1973</v>
      </c>
      <c r="E57" s="19" t="s">
        <v>1988</v>
      </c>
      <c r="F57" s="19">
        <v>1</v>
      </c>
      <c r="G57" s="19" t="str">
        <f t="shared" si="1"/>
        <v>20105</v>
      </c>
      <c r="I57" s="29" t="s">
        <v>1973</v>
      </c>
      <c r="J57" s="29">
        <v>1</v>
      </c>
      <c r="K57" s="20" t="s">
        <v>1971</v>
      </c>
    </row>
    <row r="58" spans="1:11">
      <c r="A58" s="25" t="s">
        <v>1989</v>
      </c>
      <c r="B58" s="26">
        <v>1</v>
      </c>
      <c r="C58" s="17" t="str">
        <f t="shared" si="0"/>
        <v>201</v>
      </c>
      <c r="D58" s="27" t="s">
        <v>1972</v>
      </c>
      <c r="E58" s="19" t="s">
        <v>1990</v>
      </c>
      <c r="F58" s="19">
        <v>10</v>
      </c>
      <c r="G58" s="19" t="str">
        <f t="shared" si="1"/>
        <v>20105</v>
      </c>
      <c r="I58" s="29" t="s">
        <v>1972</v>
      </c>
      <c r="J58" s="29">
        <v>1</v>
      </c>
      <c r="K58" s="20" t="s">
        <v>1971</v>
      </c>
    </row>
    <row r="59" spans="1:11">
      <c r="A59" s="25" t="s">
        <v>1989</v>
      </c>
      <c r="B59" s="26">
        <v>20</v>
      </c>
      <c r="C59" s="17" t="str">
        <f t="shared" si="0"/>
        <v>201</v>
      </c>
      <c r="D59" s="27" t="s">
        <v>1969</v>
      </c>
      <c r="E59" s="19" t="s">
        <v>1991</v>
      </c>
      <c r="F59" s="19">
        <v>19</v>
      </c>
      <c r="G59" s="19" t="str">
        <f t="shared" si="1"/>
        <v>20105</v>
      </c>
      <c r="I59" s="29" t="s">
        <v>1969</v>
      </c>
      <c r="J59" s="29">
        <v>20</v>
      </c>
      <c r="K59" s="20" t="s">
        <v>1971</v>
      </c>
    </row>
    <row r="60" spans="1:11">
      <c r="A60" s="25" t="s">
        <v>1989</v>
      </c>
      <c r="B60" s="26">
        <v>34</v>
      </c>
      <c r="C60" s="17" t="str">
        <f t="shared" si="0"/>
        <v>201</v>
      </c>
      <c r="D60" s="27" t="s">
        <v>1972</v>
      </c>
      <c r="E60" s="19" t="s">
        <v>1992</v>
      </c>
      <c r="F60" s="19">
        <v>3</v>
      </c>
      <c r="G60" s="19" t="str">
        <f t="shared" si="1"/>
        <v>20105</v>
      </c>
      <c r="I60" s="29" t="s">
        <v>1972</v>
      </c>
      <c r="J60" s="29">
        <v>34</v>
      </c>
      <c r="K60" s="20" t="s">
        <v>1971</v>
      </c>
    </row>
    <row r="61" spans="1:11">
      <c r="A61" s="25" t="s">
        <v>1992</v>
      </c>
      <c r="B61" s="26">
        <v>3</v>
      </c>
      <c r="C61" s="17" t="str">
        <f t="shared" si="0"/>
        <v>201</v>
      </c>
      <c r="D61" s="27" t="s">
        <v>1969</v>
      </c>
      <c r="E61" s="19" t="s">
        <v>1991</v>
      </c>
      <c r="F61" s="19">
        <v>1</v>
      </c>
      <c r="G61" s="19" t="str">
        <f t="shared" si="1"/>
        <v>20105</v>
      </c>
      <c r="I61" s="29" t="s">
        <v>1969</v>
      </c>
      <c r="J61" s="29">
        <v>3</v>
      </c>
      <c r="K61" s="20" t="s">
        <v>1971</v>
      </c>
    </row>
    <row r="62" spans="1:11">
      <c r="A62" s="25" t="s">
        <v>1993</v>
      </c>
      <c r="B62" s="26">
        <v>216</v>
      </c>
      <c r="C62" s="17" t="str">
        <f t="shared" si="0"/>
        <v>201</v>
      </c>
      <c r="D62" s="27" t="s">
        <v>1969</v>
      </c>
      <c r="E62" s="19" t="s">
        <v>1988</v>
      </c>
      <c r="F62" s="19">
        <v>1</v>
      </c>
      <c r="G62" s="19" t="str">
        <f t="shared" si="1"/>
        <v>20105</v>
      </c>
      <c r="I62" s="29" t="s">
        <v>1969</v>
      </c>
      <c r="J62" s="29">
        <v>216</v>
      </c>
      <c r="K62" s="20" t="s">
        <v>1971</v>
      </c>
    </row>
    <row r="63" spans="1:11">
      <c r="A63" s="25" t="s">
        <v>1991</v>
      </c>
      <c r="B63" s="26">
        <v>36</v>
      </c>
      <c r="C63" s="17" t="str">
        <f t="shared" si="0"/>
        <v>201</v>
      </c>
      <c r="D63" s="27" t="s">
        <v>1969</v>
      </c>
      <c r="E63" s="19" t="s">
        <v>1988</v>
      </c>
      <c r="F63" s="19">
        <v>10</v>
      </c>
      <c r="G63" s="19" t="str">
        <f t="shared" si="1"/>
        <v>20105</v>
      </c>
      <c r="I63" s="29" t="s">
        <v>1969</v>
      </c>
      <c r="J63" s="29">
        <v>36</v>
      </c>
      <c r="K63" s="20" t="s">
        <v>1971</v>
      </c>
    </row>
    <row r="64" spans="1:11">
      <c r="A64" s="25" t="s">
        <v>1985</v>
      </c>
      <c r="B64" s="26">
        <v>1</v>
      </c>
      <c r="C64" s="17" t="str">
        <f t="shared" si="0"/>
        <v>201</v>
      </c>
      <c r="D64" s="27" t="s">
        <v>1973</v>
      </c>
      <c r="E64" s="19" t="s">
        <v>1976</v>
      </c>
      <c r="F64" s="19">
        <v>2</v>
      </c>
      <c r="G64" s="19" t="str">
        <f t="shared" si="1"/>
        <v>22102</v>
      </c>
      <c r="I64" s="29" t="s">
        <v>1973</v>
      </c>
      <c r="J64" s="29">
        <v>1</v>
      </c>
      <c r="K64" s="20" t="s">
        <v>1971</v>
      </c>
    </row>
    <row r="65" spans="1:11">
      <c r="A65" s="25" t="s">
        <v>1985</v>
      </c>
      <c r="B65" s="26">
        <v>46</v>
      </c>
      <c r="C65" s="17" t="str">
        <f t="shared" si="0"/>
        <v>201</v>
      </c>
      <c r="D65" s="27" t="s">
        <v>1974</v>
      </c>
      <c r="E65" s="19" t="s">
        <v>1970</v>
      </c>
      <c r="F65" s="19">
        <v>1</v>
      </c>
      <c r="G65" s="19" t="str">
        <f t="shared" si="1"/>
        <v>20805</v>
      </c>
      <c r="I65" s="29" t="s">
        <v>1974</v>
      </c>
      <c r="J65" s="29">
        <v>46</v>
      </c>
      <c r="K65" s="20" t="s">
        <v>1971</v>
      </c>
    </row>
    <row r="66" spans="1:11">
      <c r="A66" s="25" t="s">
        <v>1985</v>
      </c>
      <c r="B66" s="26">
        <v>2</v>
      </c>
      <c r="C66" s="17" t="str">
        <f t="shared" si="0"/>
        <v>201</v>
      </c>
      <c r="D66" s="27" t="s">
        <v>1973</v>
      </c>
      <c r="E66" s="19" t="s">
        <v>1994</v>
      </c>
      <c r="F66" s="19">
        <v>15</v>
      </c>
      <c r="G66" s="19" t="str">
        <f t="shared" si="1"/>
        <v>20108</v>
      </c>
      <c r="I66" s="29" t="s">
        <v>1973</v>
      </c>
      <c r="J66" s="29">
        <v>2</v>
      </c>
      <c r="K66" s="20" t="s">
        <v>1971</v>
      </c>
    </row>
    <row r="67" spans="1:11">
      <c r="A67" s="25" t="s">
        <v>1985</v>
      </c>
      <c r="B67" s="26">
        <v>64</v>
      </c>
      <c r="C67" s="17" t="str">
        <f t="shared" ref="C67:C130" si="2">MID(A67,1,3)</f>
        <v>201</v>
      </c>
      <c r="D67" s="27" t="s">
        <v>1969</v>
      </c>
      <c r="E67" s="19" t="s">
        <v>1995</v>
      </c>
      <c r="F67" s="19">
        <v>26</v>
      </c>
      <c r="G67" s="19" t="str">
        <f t="shared" ref="G67:G130" si="3">MID(E67,1,5)</f>
        <v>20108</v>
      </c>
      <c r="I67" s="29" t="s">
        <v>1969</v>
      </c>
      <c r="J67" s="29">
        <v>64</v>
      </c>
      <c r="K67" s="20" t="s">
        <v>1971</v>
      </c>
    </row>
    <row r="68" spans="1:11">
      <c r="A68" s="25" t="s">
        <v>1985</v>
      </c>
      <c r="B68" s="26">
        <v>35</v>
      </c>
      <c r="C68" s="17" t="str">
        <f t="shared" si="2"/>
        <v>201</v>
      </c>
      <c r="D68" s="27" t="s">
        <v>1969</v>
      </c>
      <c r="E68" s="19" t="s">
        <v>1995</v>
      </c>
      <c r="F68" s="19">
        <v>1</v>
      </c>
      <c r="G68" s="19" t="str">
        <f t="shared" si="3"/>
        <v>20108</v>
      </c>
      <c r="I68" s="29" t="s">
        <v>1969</v>
      </c>
      <c r="J68" s="29">
        <v>35</v>
      </c>
      <c r="K68" s="20" t="s">
        <v>1971</v>
      </c>
    </row>
    <row r="69" spans="1:11">
      <c r="A69" s="25" t="s">
        <v>1985</v>
      </c>
      <c r="B69" s="26">
        <v>597</v>
      </c>
      <c r="C69" s="17" t="str">
        <f t="shared" si="2"/>
        <v>201</v>
      </c>
      <c r="D69" s="27" t="s">
        <v>1972</v>
      </c>
      <c r="E69" s="19" t="s">
        <v>1995</v>
      </c>
      <c r="F69" s="19">
        <v>1</v>
      </c>
      <c r="G69" s="19" t="str">
        <f t="shared" si="3"/>
        <v>20108</v>
      </c>
      <c r="I69" s="29" t="s">
        <v>1972</v>
      </c>
      <c r="J69" s="29">
        <v>597</v>
      </c>
      <c r="K69" s="20" t="s">
        <v>1971</v>
      </c>
    </row>
    <row r="70" spans="1:11">
      <c r="A70" s="25" t="s">
        <v>1996</v>
      </c>
      <c r="B70" s="26">
        <v>62</v>
      </c>
      <c r="C70" s="17" t="str">
        <f t="shared" si="2"/>
        <v>201</v>
      </c>
      <c r="D70" s="27" t="s">
        <v>1974</v>
      </c>
      <c r="E70" s="19" t="s">
        <v>1995</v>
      </c>
      <c r="F70" s="19">
        <v>146</v>
      </c>
      <c r="G70" s="19" t="str">
        <f t="shared" si="3"/>
        <v>20108</v>
      </c>
      <c r="I70" s="29" t="s">
        <v>1974</v>
      </c>
      <c r="J70" s="29">
        <v>62</v>
      </c>
      <c r="K70" s="20" t="s">
        <v>1971</v>
      </c>
    </row>
    <row r="71" spans="1:11">
      <c r="A71" s="25" t="s">
        <v>1997</v>
      </c>
      <c r="B71" s="26">
        <v>50</v>
      </c>
      <c r="C71" s="17" t="str">
        <f t="shared" si="2"/>
        <v>201</v>
      </c>
      <c r="D71" s="27" t="s">
        <v>1974</v>
      </c>
      <c r="E71" s="19" t="s">
        <v>1976</v>
      </c>
      <c r="F71" s="19">
        <v>2</v>
      </c>
      <c r="G71" s="19" t="str">
        <f t="shared" si="3"/>
        <v>22102</v>
      </c>
      <c r="I71" s="29" t="s">
        <v>1974</v>
      </c>
      <c r="J71" s="29">
        <v>50</v>
      </c>
      <c r="K71" s="20" t="s">
        <v>1971</v>
      </c>
    </row>
    <row r="72" spans="1:11">
      <c r="A72" s="25" t="s">
        <v>1998</v>
      </c>
      <c r="B72" s="26">
        <v>90</v>
      </c>
      <c r="C72" s="17" t="str">
        <f t="shared" si="2"/>
        <v>201</v>
      </c>
      <c r="D72" s="27" t="s">
        <v>1974</v>
      </c>
      <c r="E72" s="19" t="s">
        <v>1999</v>
      </c>
      <c r="F72" s="19">
        <v>3</v>
      </c>
      <c r="G72" s="19" t="str">
        <f t="shared" si="3"/>
        <v>20111</v>
      </c>
      <c r="I72" s="29" t="s">
        <v>1974</v>
      </c>
      <c r="J72" s="29">
        <v>90</v>
      </c>
      <c r="K72" s="20" t="s">
        <v>1971</v>
      </c>
    </row>
    <row r="73" spans="1:11">
      <c r="A73" s="25" t="s">
        <v>1998</v>
      </c>
      <c r="B73" s="26">
        <v>500</v>
      </c>
      <c r="C73" s="17" t="str">
        <f t="shared" si="2"/>
        <v>201</v>
      </c>
      <c r="D73" s="27" t="s">
        <v>1978</v>
      </c>
      <c r="E73" s="19" t="s">
        <v>1999</v>
      </c>
      <c r="F73" s="19">
        <v>164</v>
      </c>
      <c r="G73" s="19" t="str">
        <f t="shared" si="3"/>
        <v>20111</v>
      </c>
      <c r="I73" s="29" t="s">
        <v>1978</v>
      </c>
      <c r="J73" s="29">
        <v>500</v>
      </c>
      <c r="K73" s="20" t="s">
        <v>1971</v>
      </c>
    </row>
    <row r="74" spans="1:11">
      <c r="A74" s="25" t="s">
        <v>2000</v>
      </c>
      <c r="B74" s="26">
        <v>444</v>
      </c>
      <c r="C74" s="17" t="str">
        <f t="shared" si="2"/>
        <v>201</v>
      </c>
      <c r="D74" s="27" t="s">
        <v>1974</v>
      </c>
      <c r="E74" s="19" t="s">
        <v>1999</v>
      </c>
      <c r="F74" s="19">
        <v>3</v>
      </c>
      <c r="G74" s="19" t="str">
        <f t="shared" si="3"/>
        <v>20111</v>
      </c>
      <c r="I74" s="29" t="s">
        <v>1974</v>
      </c>
      <c r="J74" s="29">
        <v>444</v>
      </c>
      <c r="K74" s="20" t="s">
        <v>1971</v>
      </c>
    </row>
    <row r="75" spans="1:11">
      <c r="A75" s="25" t="s">
        <v>1995</v>
      </c>
      <c r="B75" s="26">
        <v>1</v>
      </c>
      <c r="C75" s="17" t="str">
        <f t="shared" si="2"/>
        <v>201</v>
      </c>
      <c r="D75" s="27" t="s">
        <v>1973</v>
      </c>
      <c r="E75" s="19" t="s">
        <v>1999</v>
      </c>
      <c r="F75" s="19">
        <v>18</v>
      </c>
      <c r="G75" s="19" t="str">
        <f t="shared" si="3"/>
        <v>20111</v>
      </c>
      <c r="I75" s="29" t="s">
        <v>1973</v>
      </c>
      <c r="J75" s="29">
        <v>1</v>
      </c>
      <c r="K75" s="20" t="s">
        <v>1971</v>
      </c>
    </row>
    <row r="76" spans="1:11">
      <c r="A76" s="25" t="s">
        <v>1995</v>
      </c>
      <c r="B76" s="26">
        <v>27</v>
      </c>
      <c r="C76" s="17" t="str">
        <f t="shared" si="2"/>
        <v>201</v>
      </c>
      <c r="D76" s="27" t="s">
        <v>1974</v>
      </c>
      <c r="E76" s="19" t="s">
        <v>1999</v>
      </c>
      <c r="F76" s="19">
        <v>1</v>
      </c>
      <c r="G76" s="19" t="str">
        <f t="shared" si="3"/>
        <v>20111</v>
      </c>
      <c r="I76" s="29" t="s">
        <v>1974</v>
      </c>
      <c r="J76" s="29">
        <v>27</v>
      </c>
      <c r="K76" s="20" t="s">
        <v>1971</v>
      </c>
    </row>
    <row r="77" spans="1:11">
      <c r="A77" s="25" t="s">
        <v>1995</v>
      </c>
      <c r="B77" s="26">
        <v>46</v>
      </c>
      <c r="C77" s="17" t="str">
        <f t="shared" si="2"/>
        <v>201</v>
      </c>
      <c r="D77" s="27" t="s">
        <v>1969</v>
      </c>
      <c r="E77" s="19" t="s">
        <v>2001</v>
      </c>
      <c r="F77" s="19">
        <v>4</v>
      </c>
      <c r="G77" s="19" t="str">
        <f t="shared" si="3"/>
        <v>20805</v>
      </c>
      <c r="I77" s="29" t="s">
        <v>1969</v>
      </c>
      <c r="J77" s="29">
        <v>46</v>
      </c>
      <c r="K77" s="20" t="s">
        <v>1971</v>
      </c>
    </row>
    <row r="78" spans="1:11">
      <c r="A78" s="25" t="s">
        <v>1995</v>
      </c>
      <c r="B78" s="26">
        <v>67</v>
      </c>
      <c r="C78" s="17" t="str">
        <f t="shared" si="2"/>
        <v>201</v>
      </c>
      <c r="D78" s="27" t="s">
        <v>1969</v>
      </c>
      <c r="E78" s="19" t="s">
        <v>1976</v>
      </c>
      <c r="F78" s="19">
        <v>3</v>
      </c>
      <c r="G78" s="19" t="str">
        <f t="shared" si="3"/>
        <v>22102</v>
      </c>
      <c r="I78" s="29" t="s">
        <v>1969</v>
      </c>
      <c r="J78" s="29">
        <v>67</v>
      </c>
      <c r="K78" s="20" t="s">
        <v>1971</v>
      </c>
    </row>
    <row r="79" spans="1:11">
      <c r="A79" s="25" t="s">
        <v>1995</v>
      </c>
      <c r="B79" s="26">
        <v>150</v>
      </c>
      <c r="C79" s="17" t="str">
        <f t="shared" si="2"/>
        <v>201</v>
      </c>
      <c r="D79" s="27" t="s">
        <v>1969</v>
      </c>
      <c r="E79" s="19" t="s">
        <v>1970</v>
      </c>
      <c r="F79" s="19">
        <v>1</v>
      </c>
      <c r="G79" s="19" t="str">
        <f t="shared" si="3"/>
        <v>20805</v>
      </c>
      <c r="I79" s="29" t="s">
        <v>1969</v>
      </c>
      <c r="J79" s="29">
        <v>150</v>
      </c>
      <c r="K79" s="20" t="s">
        <v>1971</v>
      </c>
    </row>
    <row r="80" spans="1:11">
      <c r="A80" s="25" t="s">
        <v>1995</v>
      </c>
      <c r="B80" s="26">
        <v>1</v>
      </c>
      <c r="C80" s="17" t="str">
        <f t="shared" si="2"/>
        <v>201</v>
      </c>
      <c r="D80" s="27" t="s">
        <v>1973</v>
      </c>
      <c r="E80" s="19" t="s">
        <v>2002</v>
      </c>
      <c r="F80" s="19">
        <v>7</v>
      </c>
      <c r="G80" s="19" t="str">
        <f t="shared" si="3"/>
        <v>20126</v>
      </c>
      <c r="I80" s="29" t="s">
        <v>1973</v>
      </c>
      <c r="J80" s="29">
        <v>1</v>
      </c>
      <c r="K80" s="20" t="s">
        <v>1971</v>
      </c>
    </row>
    <row r="81" spans="1:11">
      <c r="A81" s="25" t="s">
        <v>1995</v>
      </c>
      <c r="B81" s="26">
        <v>217</v>
      </c>
      <c r="C81" s="17" t="str">
        <f t="shared" si="2"/>
        <v>201</v>
      </c>
      <c r="D81" s="27" t="s">
        <v>1972</v>
      </c>
      <c r="E81" s="19" t="s">
        <v>2003</v>
      </c>
      <c r="F81" s="19">
        <v>1</v>
      </c>
      <c r="G81" s="19" t="str">
        <f t="shared" si="3"/>
        <v>20126</v>
      </c>
      <c r="I81" s="29" t="s">
        <v>1972</v>
      </c>
      <c r="J81" s="29">
        <v>217</v>
      </c>
      <c r="K81" s="20" t="s">
        <v>1971</v>
      </c>
    </row>
    <row r="82" spans="1:11">
      <c r="A82" s="25" t="s">
        <v>1999</v>
      </c>
      <c r="B82" s="26">
        <v>419</v>
      </c>
      <c r="C82" s="17" t="str">
        <f t="shared" si="2"/>
        <v>201</v>
      </c>
      <c r="D82" s="27" t="s">
        <v>1969</v>
      </c>
      <c r="E82" s="19" t="s">
        <v>2002</v>
      </c>
      <c r="F82" s="19">
        <v>11</v>
      </c>
      <c r="G82" s="19" t="str">
        <f t="shared" si="3"/>
        <v>20126</v>
      </c>
      <c r="I82" s="29" t="s">
        <v>1969</v>
      </c>
      <c r="J82" s="29">
        <v>419</v>
      </c>
      <c r="K82" s="20" t="s">
        <v>1971</v>
      </c>
    </row>
    <row r="83" spans="1:11">
      <c r="A83" s="25" t="s">
        <v>1999</v>
      </c>
      <c r="B83" s="26">
        <v>918</v>
      </c>
      <c r="C83" s="17" t="str">
        <f t="shared" si="2"/>
        <v>201</v>
      </c>
      <c r="D83" s="27" t="s">
        <v>1972</v>
      </c>
      <c r="E83" s="19" t="s">
        <v>2002</v>
      </c>
      <c r="F83" s="19">
        <v>3</v>
      </c>
      <c r="G83" s="19" t="str">
        <f t="shared" si="3"/>
        <v>20126</v>
      </c>
      <c r="I83" s="29" t="s">
        <v>1972</v>
      </c>
      <c r="J83" s="29">
        <v>918</v>
      </c>
      <c r="K83" s="20" t="s">
        <v>1971</v>
      </c>
    </row>
    <row r="84" spans="1:11">
      <c r="A84" s="25" t="s">
        <v>1999</v>
      </c>
      <c r="B84" s="26">
        <v>26</v>
      </c>
      <c r="C84" s="17" t="str">
        <f t="shared" si="2"/>
        <v>201</v>
      </c>
      <c r="D84" s="27" t="s">
        <v>1974</v>
      </c>
      <c r="E84" s="19" t="s">
        <v>1976</v>
      </c>
      <c r="F84" s="19">
        <v>1</v>
      </c>
      <c r="G84" s="19" t="str">
        <f t="shared" si="3"/>
        <v>22102</v>
      </c>
      <c r="I84" s="29" t="s">
        <v>1974</v>
      </c>
      <c r="J84" s="29">
        <v>26</v>
      </c>
      <c r="K84" s="20" t="s">
        <v>1971</v>
      </c>
    </row>
    <row r="85" spans="1:11">
      <c r="A85" s="25" t="s">
        <v>1999</v>
      </c>
      <c r="B85" s="26">
        <v>1</v>
      </c>
      <c r="C85" s="17" t="str">
        <f t="shared" si="2"/>
        <v>201</v>
      </c>
      <c r="D85" s="27" t="s">
        <v>1973</v>
      </c>
      <c r="E85" s="19" t="s">
        <v>2004</v>
      </c>
      <c r="F85" s="19">
        <v>5</v>
      </c>
      <c r="G85" s="19" t="str">
        <f t="shared" si="3"/>
        <v>20131</v>
      </c>
      <c r="I85" s="29" t="s">
        <v>1973</v>
      </c>
      <c r="J85" s="29">
        <v>1</v>
      </c>
      <c r="K85" s="20" t="s">
        <v>1971</v>
      </c>
    </row>
    <row r="86" spans="1:11">
      <c r="A86" s="25" t="s">
        <v>2005</v>
      </c>
      <c r="B86" s="26">
        <v>166</v>
      </c>
      <c r="C86" s="17" t="str">
        <f t="shared" si="2"/>
        <v>201</v>
      </c>
      <c r="D86" s="27" t="s">
        <v>1972</v>
      </c>
      <c r="E86" s="19" t="s">
        <v>1976</v>
      </c>
      <c r="F86" s="19">
        <v>2</v>
      </c>
      <c r="G86" s="19" t="str">
        <f t="shared" si="3"/>
        <v>22102</v>
      </c>
      <c r="I86" s="29" t="s">
        <v>1972</v>
      </c>
      <c r="J86" s="29">
        <v>166</v>
      </c>
      <c r="K86" s="20" t="s">
        <v>1971</v>
      </c>
    </row>
    <row r="87" spans="1:11">
      <c r="A87" s="25" t="s">
        <v>2005</v>
      </c>
      <c r="B87" s="26">
        <v>2</v>
      </c>
      <c r="C87" s="17" t="str">
        <f t="shared" si="2"/>
        <v>201</v>
      </c>
      <c r="D87" s="27" t="s">
        <v>1973</v>
      </c>
      <c r="E87" s="19" t="s">
        <v>2006</v>
      </c>
      <c r="F87" s="19">
        <v>1</v>
      </c>
      <c r="G87" s="19" t="str">
        <f t="shared" si="3"/>
        <v>20133</v>
      </c>
      <c r="I87" s="29" t="s">
        <v>1973</v>
      </c>
      <c r="J87" s="29">
        <v>2</v>
      </c>
      <c r="K87" s="20" t="s">
        <v>1971</v>
      </c>
    </row>
    <row r="88" spans="1:11">
      <c r="A88" s="25" t="s">
        <v>2005</v>
      </c>
      <c r="B88" s="26">
        <v>10</v>
      </c>
      <c r="C88" s="17" t="str">
        <f t="shared" si="2"/>
        <v>201</v>
      </c>
      <c r="D88" s="27" t="s">
        <v>2007</v>
      </c>
      <c r="E88" s="19" t="s">
        <v>2006</v>
      </c>
      <c r="F88" s="19">
        <v>1</v>
      </c>
      <c r="G88" s="19" t="str">
        <f t="shared" si="3"/>
        <v>20133</v>
      </c>
      <c r="I88" s="29" t="s">
        <v>2007</v>
      </c>
      <c r="J88" s="29">
        <v>10</v>
      </c>
      <c r="K88" s="20" t="s">
        <v>1971</v>
      </c>
    </row>
    <row r="89" spans="1:11">
      <c r="A89" s="25" t="s">
        <v>2005</v>
      </c>
      <c r="B89" s="26">
        <v>10</v>
      </c>
      <c r="C89" s="17" t="str">
        <f t="shared" si="2"/>
        <v>201</v>
      </c>
      <c r="D89" s="27" t="s">
        <v>1973</v>
      </c>
      <c r="E89" s="19" t="s">
        <v>2006</v>
      </c>
      <c r="F89" s="19">
        <v>2</v>
      </c>
      <c r="G89" s="19" t="str">
        <f t="shared" si="3"/>
        <v>20133</v>
      </c>
      <c r="I89" s="29" t="s">
        <v>1973</v>
      </c>
      <c r="J89" s="29">
        <v>10</v>
      </c>
      <c r="K89" s="20" t="s">
        <v>1971</v>
      </c>
    </row>
    <row r="90" spans="1:11">
      <c r="A90" s="25" t="s">
        <v>2005</v>
      </c>
      <c r="B90" s="26">
        <v>25</v>
      </c>
      <c r="C90" s="17" t="str">
        <f t="shared" si="2"/>
        <v>201</v>
      </c>
      <c r="D90" s="27" t="s">
        <v>1974</v>
      </c>
      <c r="E90" s="19" t="s">
        <v>2006</v>
      </c>
      <c r="F90" s="19">
        <v>6</v>
      </c>
      <c r="G90" s="19" t="str">
        <f t="shared" si="3"/>
        <v>20133</v>
      </c>
      <c r="I90" s="29" t="s">
        <v>1974</v>
      </c>
      <c r="J90" s="29">
        <v>25</v>
      </c>
      <c r="K90" s="20" t="s">
        <v>1971</v>
      </c>
    </row>
    <row r="91" spans="1:11">
      <c r="A91" s="25" t="s">
        <v>2005</v>
      </c>
      <c r="B91" s="26">
        <v>14</v>
      </c>
      <c r="C91" s="17" t="str">
        <f t="shared" si="2"/>
        <v>201</v>
      </c>
      <c r="D91" s="27" t="s">
        <v>1969</v>
      </c>
      <c r="E91" s="19" t="s">
        <v>2006</v>
      </c>
      <c r="F91" s="19">
        <v>5</v>
      </c>
      <c r="G91" s="19" t="str">
        <f t="shared" si="3"/>
        <v>20133</v>
      </c>
      <c r="I91" s="29" t="s">
        <v>1969</v>
      </c>
      <c r="J91" s="29">
        <v>14</v>
      </c>
      <c r="K91" s="20" t="s">
        <v>1971</v>
      </c>
    </row>
    <row r="92" spans="1:11">
      <c r="A92" s="25" t="s">
        <v>2005</v>
      </c>
      <c r="B92" s="26">
        <v>30</v>
      </c>
      <c r="C92" s="17" t="str">
        <f t="shared" si="2"/>
        <v>201</v>
      </c>
      <c r="D92" s="27" t="s">
        <v>1969</v>
      </c>
      <c r="E92" s="19" t="s">
        <v>2006</v>
      </c>
      <c r="F92" s="19">
        <v>4</v>
      </c>
      <c r="G92" s="19" t="str">
        <f t="shared" si="3"/>
        <v>20133</v>
      </c>
      <c r="I92" s="29" t="s">
        <v>1969</v>
      </c>
      <c r="J92" s="29">
        <v>30</v>
      </c>
      <c r="K92" s="20" t="s">
        <v>1971</v>
      </c>
    </row>
    <row r="93" spans="1:11">
      <c r="A93" s="25" t="s">
        <v>2008</v>
      </c>
      <c r="B93" s="26">
        <v>50</v>
      </c>
      <c r="C93" s="17" t="str">
        <f t="shared" si="2"/>
        <v>201</v>
      </c>
      <c r="D93" s="27" t="s">
        <v>1974</v>
      </c>
      <c r="E93" s="19" t="s">
        <v>2006</v>
      </c>
      <c r="F93" s="19">
        <v>4</v>
      </c>
      <c r="G93" s="19" t="str">
        <f t="shared" si="3"/>
        <v>20133</v>
      </c>
      <c r="I93" s="29" t="s">
        <v>1974</v>
      </c>
      <c r="J93" s="29">
        <v>50</v>
      </c>
      <c r="K93" s="20" t="s">
        <v>1971</v>
      </c>
    </row>
    <row r="94" spans="1:11">
      <c r="A94" s="25" t="s">
        <v>2009</v>
      </c>
      <c r="B94" s="26">
        <v>14</v>
      </c>
      <c r="C94" s="17" t="str">
        <f t="shared" si="2"/>
        <v>201</v>
      </c>
      <c r="D94" s="27" t="s">
        <v>1973</v>
      </c>
      <c r="E94" s="19" t="s">
        <v>2006</v>
      </c>
      <c r="F94" s="19">
        <v>3</v>
      </c>
      <c r="G94" s="19" t="str">
        <f t="shared" si="3"/>
        <v>20133</v>
      </c>
      <c r="I94" s="29" t="s">
        <v>1973</v>
      </c>
      <c r="J94" s="29">
        <v>14</v>
      </c>
      <c r="K94" s="20" t="s">
        <v>1971</v>
      </c>
    </row>
    <row r="95" spans="1:11">
      <c r="A95" s="25" t="s">
        <v>2010</v>
      </c>
      <c r="B95" s="26">
        <v>15</v>
      </c>
      <c r="C95" s="17" t="str">
        <f t="shared" si="2"/>
        <v>201</v>
      </c>
      <c r="D95" s="27" t="s">
        <v>1907</v>
      </c>
      <c r="E95" s="19" t="s">
        <v>2006</v>
      </c>
      <c r="F95" s="19">
        <v>16</v>
      </c>
      <c r="G95" s="19" t="str">
        <f t="shared" si="3"/>
        <v>20133</v>
      </c>
      <c r="I95" s="29" t="s">
        <v>1907</v>
      </c>
      <c r="J95" s="29">
        <v>15</v>
      </c>
      <c r="K95" s="20" t="s">
        <v>1971</v>
      </c>
    </row>
    <row r="96" spans="1:11">
      <c r="A96" s="25" t="s">
        <v>2010</v>
      </c>
      <c r="B96" s="26">
        <v>100</v>
      </c>
      <c r="C96" s="17" t="str">
        <f t="shared" si="2"/>
        <v>201</v>
      </c>
      <c r="D96" s="27" t="s">
        <v>1907</v>
      </c>
      <c r="E96" s="19" t="s">
        <v>2006</v>
      </c>
      <c r="F96" s="19">
        <v>15</v>
      </c>
      <c r="G96" s="19" t="str">
        <f t="shared" si="3"/>
        <v>20133</v>
      </c>
      <c r="I96" s="29" t="s">
        <v>1907</v>
      </c>
      <c r="J96" s="29">
        <v>100</v>
      </c>
      <c r="K96" s="20" t="s">
        <v>1971</v>
      </c>
    </row>
    <row r="97" spans="1:11">
      <c r="A97" s="25" t="s">
        <v>2002</v>
      </c>
      <c r="B97" s="26">
        <v>8</v>
      </c>
      <c r="C97" s="17" t="str">
        <f t="shared" si="2"/>
        <v>201</v>
      </c>
      <c r="D97" s="27" t="s">
        <v>1969</v>
      </c>
      <c r="E97" s="19" t="s">
        <v>2006</v>
      </c>
      <c r="F97" s="19">
        <v>5</v>
      </c>
      <c r="G97" s="19" t="str">
        <f t="shared" si="3"/>
        <v>20133</v>
      </c>
      <c r="I97" s="29" t="s">
        <v>1969</v>
      </c>
      <c r="J97" s="29">
        <v>8</v>
      </c>
      <c r="K97" s="20" t="s">
        <v>1971</v>
      </c>
    </row>
    <row r="98" spans="1:11">
      <c r="A98" s="25" t="s">
        <v>2002</v>
      </c>
      <c r="B98" s="26">
        <v>81</v>
      </c>
      <c r="C98" s="17" t="str">
        <f t="shared" si="2"/>
        <v>201</v>
      </c>
      <c r="D98" s="27" t="s">
        <v>1972</v>
      </c>
      <c r="E98" s="19" t="s">
        <v>2011</v>
      </c>
      <c r="F98" s="19">
        <v>4</v>
      </c>
      <c r="G98" s="19" t="str">
        <f t="shared" si="3"/>
        <v>20137</v>
      </c>
      <c r="I98" s="29" t="s">
        <v>1972</v>
      </c>
      <c r="J98" s="29">
        <v>81</v>
      </c>
      <c r="K98" s="20" t="s">
        <v>1971</v>
      </c>
    </row>
    <row r="99" spans="1:11">
      <c r="A99" s="25" t="s">
        <v>2002</v>
      </c>
      <c r="B99" s="26">
        <v>246</v>
      </c>
      <c r="C99" s="17" t="str">
        <f t="shared" si="2"/>
        <v>201</v>
      </c>
      <c r="D99" s="27" t="s">
        <v>1984</v>
      </c>
      <c r="E99" s="19" t="s">
        <v>2012</v>
      </c>
      <c r="F99" s="19">
        <v>10</v>
      </c>
      <c r="G99" s="19" t="str">
        <f t="shared" si="3"/>
        <v>20133</v>
      </c>
      <c r="I99" s="29" t="s">
        <v>1984</v>
      </c>
      <c r="J99" s="29">
        <v>246</v>
      </c>
      <c r="K99" s="20" t="s">
        <v>1971</v>
      </c>
    </row>
    <row r="100" spans="1:11">
      <c r="A100" s="25" t="s">
        <v>2002</v>
      </c>
      <c r="B100" s="26">
        <v>24</v>
      </c>
      <c r="C100" s="17" t="str">
        <f t="shared" si="2"/>
        <v>201</v>
      </c>
      <c r="D100" s="27" t="s">
        <v>1969</v>
      </c>
      <c r="E100" s="19" t="s">
        <v>2004</v>
      </c>
      <c r="F100" s="19">
        <v>3</v>
      </c>
      <c r="G100" s="19" t="str">
        <f t="shared" si="3"/>
        <v>20131</v>
      </c>
      <c r="I100" s="29" t="s">
        <v>1969</v>
      </c>
      <c r="J100" s="29">
        <v>24</v>
      </c>
      <c r="K100" s="20" t="s">
        <v>1971</v>
      </c>
    </row>
    <row r="101" spans="1:11">
      <c r="A101" s="25" t="s">
        <v>2002</v>
      </c>
      <c r="B101" s="26">
        <v>7</v>
      </c>
      <c r="C101" s="17" t="str">
        <f t="shared" si="2"/>
        <v>201</v>
      </c>
      <c r="D101" s="27" t="s">
        <v>1974</v>
      </c>
      <c r="E101" s="19" t="s">
        <v>2004</v>
      </c>
      <c r="F101" s="19">
        <v>1</v>
      </c>
      <c r="G101" s="19" t="str">
        <f t="shared" si="3"/>
        <v>20131</v>
      </c>
      <c r="I101" s="29" t="s">
        <v>1974</v>
      </c>
      <c r="J101" s="29">
        <v>7</v>
      </c>
      <c r="K101" s="20" t="s">
        <v>1971</v>
      </c>
    </row>
    <row r="102" spans="1:11">
      <c r="A102" s="25" t="s">
        <v>2002</v>
      </c>
      <c r="B102" s="26">
        <v>2</v>
      </c>
      <c r="C102" s="17" t="str">
        <f t="shared" si="2"/>
        <v>201</v>
      </c>
      <c r="D102" s="27" t="s">
        <v>1972</v>
      </c>
      <c r="E102" s="19" t="s">
        <v>2004</v>
      </c>
      <c r="F102" s="19">
        <v>28</v>
      </c>
      <c r="G102" s="19" t="str">
        <f t="shared" si="3"/>
        <v>20131</v>
      </c>
      <c r="I102" s="29" t="s">
        <v>1972</v>
      </c>
      <c r="J102" s="29">
        <v>2</v>
      </c>
      <c r="K102" s="20" t="s">
        <v>1971</v>
      </c>
    </row>
    <row r="103" spans="1:11">
      <c r="A103" s="25" t="s">
        <v>2013</v>
      </c>
      <c r="B103" s="26">
        <v>56</v>
      </c>
      <c r="C103" s="17" t="str">
        <f t="shared" si="2"/>
        <v>201</v>
      </c>
      <c r="D103" s="27" t="s">
        <v>1969</v>
      </c>
      <c r="E103" s="19" t="s">
        <v>2004</v>
      </c>
      <c r="F103" s="19">
        <v>2</v>
      </c>
      <c r="G103" s="19" t="str">
        <f t="shared" si="3"/>
        <v>20131</v>
      </c>
      <c r="I103" s="29" t="s">
        <v>1969</v>
      </c>
      <c r="J103" s="29">
        <v>56</v>
      </c>
      <c r="K103" s="20" t="s">
        <v>1971</v>
      </c>
    </row>
    <row r="104" spans="1:11">
      <c r="A104" s="25" t="s">
        <v>2013</v>
      </c>
      <c r="B104" s="26">
        <v>1</v>
      </c>
      <c r="C104" s="17" t="str">
        <f t="shared" si="2"/>
        <v>201</v>
      </c>
      <c r="D104" s="27" t="s">
        <v>1973</v>
      </c>
      <c r="E104" s="19" t="s">
        <v>2014</v>
      </c>
      <c r="F104" s="19">
        <v>10</v>
      </c>
      <c r="G104" s="19" t="str">
        <f t="shared" si="3"/>
        <v>20136</v>
      </c>
      <c r="I104" s="29" t="s">
        <v>1973</v>
      </c>
      <c r="J104" s="29">
        <v>1</v>
      </c>
      <c r="K104" s="20" t="s">
        <v>1971</v>
      </c>
    </row>
    <row r="105" spans="1:11">
      <c r="A105" s="25" t="s">
        <v>2013</v>
      </c>
      <c r="B105" s="26">
        <v>12</v>
      </c>
      <c r="C105" s="17" t="str">
        <f t="shared" si="2"/>
        <v>201</v>
      </c>
      <c r="D105" s="27" t="s">
        <v>1974</v>
      </c>
      <c r="E105" s="19" t="s">
        <v>2004</v>
      </c>
      <c r="F105" s="19">
        <v>3</v>
      </c>
      <c r="G105" s="19" t="str">
        <f t="shared" si="3"/>
        <v>20131</v>
      </c>
      <c r="I105" s="29" t="s">
        <v>1974</v>
      </c>
      <c r="J105" s="29">
        <v>12</v>
      </c>
      <c r="K105" s="20" t="s">
        <v>1971</v>
      </c>
    </row>
    <row r="106" spans="1:11">
      <c r="A106" s="25" t="s">
        <v>2013</v>
      </c>
      <c r="B106" s="26">
        <v>319</v>
      </c>
      <c r="C106" s="17" t="str">
        <f t="shared" si="2"/>
        <v>201</v>
      </c>
      <c r="D106" s="27" t="s">
        <v>1972</v>
      </c>
      <c r="E106" s="19" t="s">
        <v>2004</v>
      </c>
      <c r="F106" s="19">
        <v>6</v>
      </c>
      <c r="G106" s="19" t="str">
        <f t="shared" si="3"/>
        <v>20131</v>
      </c>
      <c r="I106" s="29" t="s">
        <v>1972</v>
      </c>
      <c r="J106" s="29">
        <v>319</v>
      </c>
      <c r="K106" s="20" t="s">
        <v>1971</v>
      </c>
    </row>
    <row r="107" spans="1:11">
      <c r="A107" s="25" t="s">
        <v>2015</v>
      </c>
      <c r="B107" s="26">
        <v>9</v>
      </c>
      <c r="C107" s="17" t="str">
        <f t="shared" si="2"/>
        <v>201</v>
      </c>
      <c r="D107" s="27" t="s">
        <v>1972</v>
      </c>
      <c r="E107" s="19" t="s">
        <v>2014</v>
      </c>
      <c r="F107" s="19">
        <v>44</v>
      </c>
      <c r="G107" s="19" t="str">
        <f t="shared" si="3"/>
        <v>20136</v>
      </c>
      <c r="I107" s="29" t="s">
        <v>1972</v>
      </c>
      <c r="J107" s="29">
        <v>9</v>
      </c>
      <c r="K107" s="20" t="s">
        <v>1971</v>
      </c>
    </row>
    <row r="108" spans="1:11">
      <c r="A108" s="25" t="s">
        <v>2015</v>
      </c>
      <c r="B108" s="26">
        <v>132</v>
      </c>
      <c r="C108" s="17" t="str">
        <f t="shared" si="2"/>
        <v>201</v>
      </c>
      <c r="D108" s="27" t="s">
        <v>1973</v>
      </c>
      <c r="E108" s="19" t="s">
        <v>2014</v>
      </c>
      <c r="F108" s="19">
        <v>88</v>
      </c>
      <c r="G108" s="19" t="str">
        <f t="shared" si="3"/>
        <v>20136</v>
      </c>
      <c r="I108" s="29" t="s">
        <v>1973</v>
      </c>
      <c r="J108" s="29">
        <v>132</v>
      </c>
      <c r="K108" s="20" t="s">
        <v>1971</v>
      </c>
    </row>
    <row r="109" spans="1:11">
      <c r="A109" s="25" t="s">
        <v>2015</v>
      </c>
      <c r="B109" s="26">
        <v>42</v>
      </c>
      <c r="C109" s="17" t="str">
        <f t="shared" si="2"/>
        <v>201</v>
      </c>
      <c r="D109" s="27" t="s">
        <v>1969</v>
      </c>
      <c r="E109" s="19" t="s">
        <v>2004</v>
      </c>
      <c r="F109" s="19">
        <v>10</v>
      </c>
      <c r="G109" s="19" t="str">
        <f t="shared" si="3"/>
        <v>20131</v>
      </c>
      <c r="I109" s="29" t="s">
        <v>1969</v>
      </c>
      <c r="J109" s="29">
        <v>42</v>
      </c>
      <c r="K109" s="20" t="s">
        <v>1971</v>
      </c>
    </row>
    <row r="110" spans="1:11">
      <c r="A110" s="25" t="s">
        <v>2015</v>
      </c>
      <c r="B110" s="26">
        <v>93</v>
      </c>
      <c r="C110" s="17" t="str">
        <f t="shared" si="2"/>
        <v>201</v>
      </c>
      <c r="D110" s="27" t="s">
        <v>1972</v>
      </c>
      <c r="E110" s="19" t="s">
        <v>2004</v>
      </c>
      <c r="F110" s="19">
        <v>5</v>
      </c>
      <c r="G110" s="19" t="str">
        <f t="shared" si="3"/>
        <v>20131</v>
      </c>
      <c r="I110" s="29" t="s">
        <v>1972</v>
      </c>
      <c r="J110" s="29">
        <v>93</v>
      </c>
      <c r="K110" s="20" t="s">
        <v>1971</v>
      </c>
    </row>
    <row r="111" spans="1:11">
      <c r="A111" s="25" t="s">
        <v>2015</v>
      </c>
      <c r="B111" s="26">
        <v>53</v>
      </c>
      <c r="C111" s="17" t="str">
        <f t="shared" si="2"/>
        <v>201</v>
      </c>
      <c r="D111" s="27" t="s">
        <v>1969</v>
      </c>
      <c r="E111" s="19" t="s">
        <v>1976</v>
      </c>
      <c r="F111" s="19">
        <v>4</v>
      </c>
      <c r="G111" s="19" t="str">
        <f t="shared" si="3"/>
        <v>22102</v>
      </c>
      <c r="I111" s="29" t="s">
        <v>1969</v>
      </c>
      <c r="J111" s="29">
        <v>53</v>
      </c>
      <c r="K111" s="20" t="s">
        <v>1971</v>
      </c>
    </row>
    <row r="112" spans="1:11">
      <c r="A112" s="25" t="s">
        <v>2004</v>
      </c>
      <c r="B112" s="26">
        <v>41</v>
      </c>
      <c r="C112" s="17" t="str">
        <f t="shared" si="2"/>
        <v>201</v>
      </c>
      <c r="D112" s="27" t="s">
        <v>1974</v>
      </c>
      <c r="E112" s="19" t="s">
        <v>2016</v>
      </c>
      <c r="F112" s="19">
        <v>1</v>
      </c>
      <c r="G112" s="19" t="str">
        <f t="shared" si="3"/>
        <v>20132</v>
      </c>
      <c r="I112" s="29" t="s">
        <v>1974</v>
      </c>
      <c r="J112" s="29">
        <v>41</v>
      </c>
      <c r="K112" s="20" t="s">
        <v>1971</v>
      </c>
    </row>
    <row r="113" spans="1:11">
      <c r="A113" s="25" t="s">
        <v>2004</v>
      </c>
      <c r="B113" s="26">
        <v>106</v>
      </c>
      <c r="C113" s="17" t="str">
        <f t="shared" si="2"/>
        <v>201</v>
      </c>
      <c r="D113" s="27" t="s">
        <v>1969</v>
      </c>
      <c r="E113" s="19" t="s">
        <v>2016</v>
      </c>
      <c r="F113" s="19">
        <v>45</v>
      </c>
      <c r="G113" s="19" t="str">
        <f t="shared" si="3"/>
        <v>20132</v>
      </c>
      <c r="I113" s="29" t="s">
        <v>1969</v>
      </c>
      <c r="J113" s="29">
        <v>106</v>
      </c>
      <c r="K113" s="20" t="s">
        <v>1971</v>
      </c>
    </row>
    <row r="114" spans="1:11">
      <c r="A114" s="25" t="s">
        <v>2004</v>
      </c>
      <c r="B114" s="26">
        <v>7</v>
      </c>
      <c r="C114" s="17" t="str">
        <f t="shared" si="2"/>
        <v>201</v>
      </c>
      <c r="D114" s="27" t="s">
        <v>1973</v>
      </c>
      <c r="E114" s="19" t="s">
        <v>2016</v>
      </c>
      <c r="F114" s="19">
        <v>61</v>
      </c>
      <c r="G114" s="19" t="str">
        <f t="shared" si="3"/>
        <v>20132</v>
      </c>
      <c r="I114" s="29" t="s">
        <v>1973</v>
      </c>
      <c r="J114" s="29">
        <v>7</v>
      </c>
      <c r="K114" s="20" t="s">
        <v>1971</v>
      </c>
    </row>
    <row r="115" spans="1:11">
      <c r="A115" s="25" t="s">
        <v>2004</v>
      </c>
      <c r="B115" s="26">
        <v>11</v>
      </c>
      <c r="C115" s="17" t="str">
        <f t="shared" si="2"/>
        <v>201</v>
      </c>
      <c r="D115" s="27" t="s">
        <v>1969</v>
      </c>
      <c r="E115" s="19" t="s">
        <v>2017</v>
      </c>
      <c r="F115" s="19">
        <v>4</v>
      </c>
      <c r="G115" s="19" t="str">
        <f t="shared" si="3"/>
        <v>21301</v>
      </c>
      <c r="I115" s="29" t="s">
        <v>1969</v>
      </c>
      <c r="J115" s="29">
        <v>11</v>
      </c>
      <c r="K115" s="20" t="s">
        <v>1971</v>
      </c>
    </row>
    <row r="116" spans="1:11">
      <c r="A116" s="25" t="s">
        <v>2004</v>
      </c>
      <c r="B116" s="26">
        <v>10</v>
      </c>
      <c r="C116" s="17" t="str">
        <f t="shared" si="2"/>
        <v>201</v>
      </c>
      <c r="D116" s="27" t="s">
        <v>1972</v>
      </c>
      <c r="E116" s="19" t="s">
        <v>2017</v>
      </c>
      <c r="F116" s="19">
        <v>3</v>
      </c>
      <c r="G116" s="19" t="str">
        <f t="shared" si="3"/>
        <v>21301</v>
      </c>
      <c r="I116" s="29" t="s">
        <v>1972</v>
      </c>
      <c r="J116" s="29">
        <v>10</v>
      </c>
      <c r="K116" s="20" t="s">
        <v>1971</v>
      </c>
    </row>
    <row r="117" spans="1:11">
      <c r="A117" s="25" t="s">
        <v>2004</v>
      </c>
      <c r="B117" s="26">
        <v>16</v>
      </c>
      <c r="C117" s="17" t="str">
        <f t="shared" si="2"/>
        <v>201</v>
      </c>
      <c r="D117" s="27" t="s">
        <v>1969</v>
      </c>
      <c r="E117" s="19" t="s">
        <v>2016</v>
      </c>
      <c r="F117" s="19">
        <v>13</v>
      </c>
      <c r="G117" s="19" t="str">
        <f t="shared" si="3"/>
        <v>20132</v>
      </c>
      <c r="I117" s="29" t="s">
        <v>1969</v>
      </c>
      <c r="J117" s="29">
        <v>16</v>
      </c>
      <c r="K117" s="20" t="s">
        <v>1971</v>
      </c>
    </row>
    <row r="118" spans="1:11">
      <c r="A118" s="25" t="s">
        <v>2004</v>
      </c>
      <c r="B118" s="26">
        <v>1</v>
      </c>
      <c r="C118" s="17" t="str">
        <f t="shared" si="2"/>
        <v>201</v>
      </c>
      <c r="D118" s="27" t="s">
        <v>1973</v>
      </c>
      <c r="E118" s="19" t="s">
        <v>2016</v>
      </c>
      <c r="F118" s="19">
        <v>176</v>
      </c>
      <c r="G118" s="19" t="str">
        <f t="shared" si="3"/>
        <v>20132</v>
      </c>
      <c r="I118" s="29" t="s">
        <v>1973</v>
      </c>
      <c r="J118" s="29">
        <v>1</v>
      </c>
      <c r="K118" s="20" t="s">
        <v>1971</v>
      </c>
    </row>
    <row r="119" spans="1:11">
      <c r="A119" s="25" t="s">
        <v>2004</v>
      </c>
      <c r="B119" s="26">
        <v>60</v>
      </c>
      <c r="C119" s="17" t="str">
        <f t="shared" si="2"/>
        <v>201</v>
      </c>
      <c r="D119" s="27" t="s">
        <v>1969</v>
      </c>
      <c r="E119" s="19" t="s">
        <v>2016</v>
      </c>
      <c r="F119" s="19">
        <v>24</v>
      </c>
      <c r="G119" s="19" t="str">
        <f t="shared" si="3"/>
        <v>20132</v>
      </c>
      <c r="I119" s="29" t="s">
        <v>1969</v>
      </c>
      <c r="J119" s="29">
        <v>60</v>
      </c>
      <c r="K119" s="20" t="s">
        <v>1971</v>
      </c>
    </row>
    <row r="120" spans="1:11">
      <c r="A120" s="25" t="s">
        <v>2004</v>
      </c>
      <c r="B120" s="26">
        <v>1363</v>
      </c>
      <c r="C120" s="17" t="str">
        <f t="shared" si="2"/>
        <v>201</v>
      </c>
      <c r="D120" s="27" t="s">
        <v>1972</v>
      </c>
      <c r="E120" s="19" t="s">
        <v>2016</v>
      </c>
      <c r="F120" s="19">
        <v>100</v>
      </c>
      <c r="G120" s="19" t="str">
        <f t="shared" si="3"/>
        <v>20132</v>
      </c>
      <c r="I120" s="29" t="s">
        <v>1972</v>
      </c>
      <c r="J120" s="29">
        <v>1363</v>
      </c>
      <c r="K120" s="20" t="s">
        <v>1971</v>
      </c>
    </row>
    <row r="121" spans="1:11">
      <c r="A121" s="25" t="s">
        <v>2018</v>
      </c>
      <c r="B121" s="26">
        <v>166</v>
      </c>
      <c r="C121" s="17" t="str">
        <f t="shared" si="2"/>
        <v>201</v>
      </c>
      <c r="D121" s="27" t="s">
        <v>1974</v>
      </c>
      <c r="E121" s="19" t="s">
        <v>2016</v>
      </c>
      <c r="F121" s="19">
        <v>20</v>
      </c>
      <c r="G121" s="19" t="str">
        <f t="shared" si="3"/>
        <v>20132</v>
      </c>
      <c r="I121" s="29" t="s">
        <v>1974</v>
      </c>
      <c r="J121" s="29">
        <v>166</v>
      </c>
      <c r="K121" s="20" t="s">
        <v>1971</v>
      </c>
    </row>
    <row r="122" spans="1:11">
      <c r="A122" s="25" t="s">
        <v>2016</v>
      </c>
      <c r="B122" s="26">
        <v>23</v>
      </c>
      <c r="C122" s="17" t="str">
        <f t="shared" si="2"/>
        <v>201</v>
      </c>
      <c r="D122" s="27" t="s">
        <v>1969</v>
      </c>
      <c r="E122" s="19" t="s">
        <v>2016</v>
      </c>
      <c r="F122" s="19">
        <v>16</v>
      </c>
      <c r="G122" s="19" t="str">
        <f t="shared" si="3"/>
        <v>20132</v>
      </c>
      <c r="I122" s="29" t="s">
        <v>1969</v>
      </c>
      <c r="J122" s="29">
        <v>23</v>
      </c>
      <c r="K122" s="20" t="s">
        <v>1971</v>
      </c>
    </row>
    <row r="123" spans="1:11">
      <c r="A123" s="25" t="s">
        <v>2016</v>
      </c>
      <c r="B123" s="26">
        <v>31</v>
      </c>
      <c r="C123" s="17" t="str">
        <f t="shared" si="2"/>
        <v>201</v>
      </c>
      <c r="D123" s="27" t="s">
        <v>1974</v>
      </c>
      <c r="E123" s="19" t="s">
        <v>2016</v>
      </c>
      <c r="F123" s="19">
        <v>15</v>
      </c>
      <c r="G123" s="19" t="str">
        <f t="shared" si="3"/>
        <v>20132</v>
      </c>
      <c r="I123" s="29" t="s">
        <v>1974</v>
      </c>
      <c r="J123" s="29">
        <v>31</v>
      </c>
      <c r="K123" s="20" t="s">
        <v>1971</v>
      </c>
    </row>
    <row r="124" spans="1:11">
      <c r="A124" s="25" t="s">
        <v>2016</v>
      </c>
      <c r="B124" s="26">
        <v>228</v>
      </c>
      <c r="C124" s="17" t="str">
        <f t="shared" si="2"/>
        <v>201</v>
      </c>
      <c r="D124" s="27" t="s">
        <v>1972</v>
      </c>
      <c r="E124" s="19" t="s">
        <v>2019</v>
      </c>
      <c r="F124" s="19">
        <v>20</v>
      </c>
      <c r="G124" s="19" t="str">
        <f t="shared" si="3"/>
        <v>20132</v>
      </c>
      <c r="I124" s="29" t="s">
        <v>1972</v>
      </c>
      <c r="J124" s="29">
        <v>228</v>
      </c>
      <c r="K124" s="20" t="s">
        <v>1971</v>
      </c>
    </row>
    <row r="125" spans="1:11">
      <c r="A125" s="25" t="s">
        <v>2016</v>
      </c>
      <c r="B125" s="26">
        <v>425</v>
      </c>
      <c r="C125" s="17" t="str">
        <f t="shared" si="2"/>
        <v>201</v>
      </c>
      <c r="D125" s="27" t="s">
        <v>1969</v>
      </c>
      <c r="E125" s="19" t="s">
        <v>2004</v>
      </c>
      <c r="F125" s="19">
        <v>1</v>
      </c>
      <c r="G125" s="19" t="str">
        <f t="shared" si="3"/>
        <v>20131</v>
      </c>
      <c r="I125" s="29" t="s">
        <v>1969</v>
      </c>
      <c r="J125" s="29">
        <v>425</v>
      </c>
      <c r="K125" s="20" t="s">
        <v>1971</v>
      </c>
    </row>
    <row r="126" spans="1:11">
      <c r="A126" s="25" t="s">
        <v>2006</v>
      </c>
      <c r="B126" s="26">
        <v>24</v>
      </c>
      <c r="C126" s="17" t="str">
        <f t="shared" si="2"/>
        <v>201</v>
      </c>
      <c r="D126" s="27" t="s">
        <v>1969</v>
      </c>
      <c r="E126" s="19" t="s">
        <v>2004</v>
      </c>
      <c r="F126" s="19">
        <v>1</v>
      </c>
      <c r="G126" s="19" t="str">
        <f t="shared" si="3"/>
        <v>20131</v>
      </c>
      <c r="I126" s="29" t="s">
        <v>1969</v>
      </c>
      <c r="J126" s="29">
        <v>24</v>
      </c>
      <c r="K126" s="20" t="s">
        <v>1971</v>
      </c>
    </row>
    <row r="127" spans="1:11">
      <c r="A127" s="25" t="s">
        <v>2006</v>
      </c>
      <c r="B127" s="26">
        <v>45</v>
      </c>
      <c r="C127" s="17" t="str">
        <f t="shared" si="2"/>
        <v>201</v>
      </c>
      <c r="D127" s="27" t="s">
        <v>1974</v>
      </c>
      <c r="E127" s="19" t="s">
        <v>2004</v>
      </c>
      <c r="F127" s="19">
        <v>20</v>
      </c>
      <c r="G127" s="19" t="str">
        <f t="shared" si="3"/>
        <v>20131</v>
      </c>
      <c r="I127" s="29" t="s">
        <v>1974</v>
      </c>
      <c r="J127" s="29">
        <v>45</v>
      </c>
      <c r="K127" s="20" t="s">
        <v>1971</v>
      </c>
    </row>
    <row r="128" spans="1:11">
      <c r="A128" s="25" t="s">
        <v>2006</v>
      </c>
      <c r="B128" s="26">
        <v>266</v>
      </c>
      <c r="C128" s="17" t="str">
        <f t="shared" si="2"/>
        <v>201</v>
      </c>
      <c r="D128" s="27" t="s">
        <v>1972</v>
      </c>
      <c r="E128" s="19" t="s">
        <v>1970</v>
      </c>
      <c r="F128" s="19">
        <v>1</v>
      </c>
      <c r="G128" s="19" t="str">
        <f t="shared" si="3"/>
        <v>20805</v>
      </c>
      <c r="I128" s="29" t="s">
        <v>1972</v>
      </c>
      <c r="J128" s="29">
        <v>266</v>
      </c>
      <c r="K128" s="20" t="s">
        <v>1971</v>
      </c>
    </row>
    <row r="129" spans="1:11">
      <c r="A129" s="25" t="s">
        <v>2006</v>
      </c>
      <c r="B129" s="26">
        <v>21</v>
      </c>
      <c r="C129" s="17" t="str">
        <f t="shared" si="2"/>
        <v>201</v>
      </c>
      <c r="D129" s="27" t="s">
        <v>1969</v>
      </c>
      <c r="E129" s="19" t="s">
        <v>2013</v>
      </c>
      <c r="F129" s="19">
        <v>1</v>
      </c>
      <c r="G129" s="19" t="str">
        <f t="shared" si="3"/>
        <v>20128</v>
      </c>
      <c r="I129" s="29" t="s">
        <v>1969</v>
      </c>
      <c r="J129" s="29">
        <v>21</v>
      </c>
      <c r="K129" s="20" t="s">
        <v>1971</v>
      </c>
    </row>
    <row r="130" spans="1:11">
      <c r="A130" s="25" t="s">
        <v>2020</v>
      </c>
      <c r="B130" s="26">
        <v>3</v>
      </c>
      <c r="C130" s="17" t="str">
        <f t="shared" si="2"/>
        <v>201</v>
      </c>
      <c r="D130" s="27" t="s">
        <v>1984</v>
      </c>
      <c r="E130" s="19" t="s">
        <v>2013</v>
      </c>
      <c r="F130" s="19">
        <v>1</v>
      </c>
      <c r="G130" s="19" t="str">
        <f t="shared" si="3"/>
        <v>20128</v>
      </c>
      <c r="I130" s="29" t="s">
        <v>1984</v>
      </c>
      <c r="J130" s="29">
        <v>3</v>
      </c>
      <c r="K130" s="20" t="s">
        <v>1971</v>
      </c>
    </row>
    <row r="131" spans="1:11">
      <c r="A131" s="25" t="s">
        <v>2021</v>
      </c>
      <c r="B131" s="26">
        <v>100</v>
      </c>
      <c r="C131" s="17" t="str">
        <f t="shared" ref="C131:C165" si="4">MID(A131,1,3)</f>
        <v>201</v>
      </c>
      <c r="D131" s="27" t="s">
        <v>1969</v>
      </c>
      <c r="E131" s="19" t="s">
        <v>2013</v>
      </c>
      <c r="F131" s="19">
        <v>4</v>
      </c>
      <c r="G131" s="19" t="str">
        <f t="shared" ref="G131:G194" si="5">MID(E131,1,5)</f>
        <v>20128</v>
      </c>
      <c r="I131" s="29" t="s">
        <v>1969</v>
      </c>
      <c r="J131" s="29">
        <v>100</v>
      </c>
      <c r="K131" s="20" t="s">
        <v>1971</v>
      </c>
    </row>
    <row r="132" spans="1:11">
      <c r="A132" s="25" t="s">
        <v>2021</v>
      </c>
      <c r="B132" s="26">
        <v>184</v>
      </c>
      <c r="C132" s="17" t="str">
        <f t="shared" si="4"/>
        <v>201</v>
      </c>
      <c r="D132" s="27" t="s">
        <v>1974</v>
      </c>
      <c r="E132" s="19" t="s">
        <v>2022</v>
      </c>
      <c r="F132" s="19">
        <v>2</v>
      </c>
      <c r="G132" s="19" t="str">
        <f t="shared" si="5"/>
        <v>20134</v>
      </c>
      <c r="I132" s="29" t="s">
        <v>1974</v>
      </c>
      <c r="J132" s="29">
        <v>184</v>
      </c>
      <c r="K132" s="20" t="s">
        <v>1971</v>
      </c>
    </row>
    <row r="133" spans="1:11">
      <c r="A133" s="25" t="s">
        <v>2021</v>
      </c>
      <c r="B133" s="26">
        <v>129</v>
      </c>
      <c r="C133" s="17" t="str">
        <f t="shared" si="4"/>
        <v>201</v>
      </c>
      <c r="D133" s="27" t="s">
        <v>1972</v>
      </c>
      <c r="E133" s="19" t="s">
        <v>2010</v>
      </c>
      <c r="F133" s="19">
        <v>15</v>
      </c>
      <c r="G133" s="19" t="str">
        <f t="shared" si="5"/>
        <v>20123</v>
      </c>
      <c r="I133" s="29" t="s">
        <v>1972</v>
      </c>
      <c r="J133" s="29">
        <v>129</v>
      </c>
      <c r="K133" s="20" t="s">
        <v>1971</v>
      </c>
    </row>
    <row r="134" spans="1:11">
      <c r="A134" s="25" t="s">
        <v>2021</v>
      </c>
      <c r="B134" s="26">
        <v>513</v>
      </c>
      <c r="C134" s="17" t="str">
        <f t="shared" si="4"/>
        <v>201</v>
      </c>
      <c r="D134" s="27" t="s">
        <v>1969</v>
      </c>
      <c r="E134" s="19" t="s">
        <v>2013</v>
      </c>
      <c r="F134" s="19">
        <v>18</v>
      </c>
      <c r="G134" s="19" t="str">
        <f t="shared" si="5"/>
        <v>20128</v>
      </c>
      <c r="I134" s="29" t="s">
        <v>1969</v>
      </c>
      <c r="J134" s="29">
        <v>513</v>
      </c>
      <c r="K134" s="20" t="s">
        <v>1971</v>
      </c>
    </row>
    <row r="135" spans="1:11">
      <c r="A135" s="25" t="s">
        <v>2021</v>
      </c>
      <c r="B135" s="26">
        <v>5</v>
      </c>
      <c r="C135" s="17" t="str">
        <f t="shared" si="4"/>
        <v>201</v>
      </c>
      <c r="D135" s="27" t="s">
        <v>1973</v>
      </c>
      <c r="E135" s="19" t="s">
        <v>2013</v>
      </c>
      <c r="F135" s="19">
        <v>4</v>
      </c>
      <c r="G135" s="19" t="str">
        <f t="shared" si="5"/>
        <v>20128</v>
      </c>
      <c r="I135" s="29" t="s">
        <v>1973</v>
      </c>
      <c r="J135" s="29">
        <v>5</v>
      </c>
      <c r="K135" s="20" t="s">
        <v>1971</v>
      </c>
    </row>
    <row r="136" spans="1:11">
      <c r="A136" s="25" t="s">
        <v>2021</v>
      </c>
      <c r="B136" s="26">
        <v>8</v>
      </c>
      <c r="C136" s="17" t="str">
        <f t="shared" si="4"/>
        <v>201</v>
      </c>
      <c r="D136" s="27" t="s">
        <v>1973</v>
      </c>
      <c r="E136" s="19" t="s">
        <v>2013</v>
      </c>
      <c r="F136" s="19">
        <v>5</v>
      </c>
      <c r="G136" s="19" t="str">
        <f t="shared" si="5"/>
        <v>20128</v>
      </c>
      <c r="I136" s="29" t="s">
        <v>1973</v>
      </c>
      <c r="J136" s="29">
        <v>8</v>
      </c>
      <c r="K136" s="20" t="s">
        <v>1971</v>
      </c>
    </row>
    <row r="137" spans="1:11">
      <c r="A137" s="25" t="s">
        <v>2021</v>
      </c>
      <c r="B137" s="26">
        <v>1738</v>
      </c>
      <c r="C137" s="17" t="str">
        <f t="shared" si="4"/>
        <v>201</v>
      </c>
      <c r="D137" s="27" t="s">
        <v>1972</v>
      </c>
      <c r="E137" s="19" t="s">
        <v>2010</v>
      </c>
      <c r="F137" s="19">
        <v>20</v>
      </c>
      <c r="G137" s="19" t="str">
        <f t="shared" si="5"/>
        <v>20123</v>
      </c>
      <c r="I137" s="29" t="s">
        <v>1972</v>
      </c>
      <c r="J137" s="29">
        <v>1738</v>
      </c>
      <c r="K137" s="20" t="s">
        <v>1971</v>
      </c>
    </row>
    <row r="138" spans="1:11">
      <c r="A138" s="25" t="s">
        <v>2021</v>
      </c>
      <c r="B138" s="26">
        <v>30</v>
      </c>
      <c r="C138" s="17" t="str">
        <f t="shared" si="4"/>
        <v>201</v>
      </c>
      <c r="D138" s="27" t="s">
        <v>1969</v>
      </c>
      <c r="E138" s="19" t="s">
        <v>2013</v>
      </c>
      <c r="F138" s="19">
        <v>24</v>
      </c>
      <c r="G138" s="19" t="str">
        <f t="shared" si="5"/>
        <v>20128</v>
      </c>
      <c r="I138" s="29" t="s">
        <v>1969</v>
      </c>
      <c r="J138" s="29">
        <v>30</v>
      </c>
      <c r="K138" s="20" t="s">
        <v>1971</v>
      </c>
    </row>
    <row r="139" spans="1:11">
      <c r="A139" s="25" t="s">
        <v>2023</v>
      </c>
      <c r="B139" s="26">
        <v>12</v>
      </c>
      <c r="C139" s="17" t="str">
        <f t="shared" si="4"/>
        <v>201</v>
      </c>
      <c r="D139" s="27" t="s">
        <v>1969</v>
      </c>
      <c r="E139" s="19" t="s">
        <v>2009</v>
      </c>
      <c r="F139" s="19">
        <v>12</v>
      </c>
      <c r="G139" s="19" t="str">
        <f t="shared" si="5"/>
        <v>20123</v>
      </c>
      <c r="I139" s="29" t="s">
        <v>1969</v>
      </c>
      <c r="J139" s="29">
        <v>12</v>
      </c>
      <c r="K139" s="20" t="s">
        <v>1971</v>
      </c>
    </row>
    <row r="140" spans="1:11">
      <c r="A140" s="25" t="s">
        <v>2023</v>
      </c>
      <c r="B140" s="26">
        <v>4</v>
      </c>
      <c r="C140" s="17" t="str">
        <f t="shared" si="4"/>
        <v>201</v>
      </c>
      <c r="D140" s="27" t="s">
        <v>1969</v>
      </c>
      <c r="E140" s="19" t="s">
        <v>2009</v>
      </c>
      <c r="F140" s="19">
        <v>2</v>
      </c>
      <c r="G140" s="19" t="str">
        <f t="shared" si="5"/>
        <v>20123</v>
      </c>
      <c r="I140" s="29" t="s">
        <v>1969</v>
      </c>
      <c r="J140" s="29">
        <v>4</v>
      </c>
      <c r="K140" s="20" t="s">
        <v>1971</v>
      </c>
    </row>
    <row r="141" spans="1:11">
      <c r="A141" s="25" t="s">
        <v>2023</v>
      </c>
      <c r="B141" s="26">
        <v>21</v>
      </c>
      <c r="C141" s="17" t="str">
        <f t="shared" si="4"/>
        <v>201</v>
      </c>
      <c r="D141" s="27" t="s">
        <v>1907</v>
      </c>
      <c r="E141" s="19" t="s">
        <v>2020</v>
      </c>
      <c r="F141" s="19">
        <v>3</v>
      </c>
      <c r="G141" s="19" t="str">
        <f t="shared" si="5"/>
        <v>20134</v>
      </c>
      <c r="I141" s="29" t="s">
        <v>1907</v>
      </c>
      <c r="J141" s="29">
        <v>21</v>
      </c>
      <c r="K141" s="20" t="s">
        <v>1971</v>
      </c>
    </row>
    <row r="142" spans="1:11">
      <c r="A142" s="25" t="s">
        <v>2024</v>
      </c>
      <c r="B142" s="26">
        <v>28</v>
      </c>
      <c r="C142" s="17" t="str">
        <f t="shared" si="4"/>
        <v>201</v>
      </c>
      <c r="D142" s="27" t="s">
        <v>1972</v>
      </c>
      <c r="E142" s="19" t="s">
        <v>2020</v>
      </c>
      <c r="F142" s="19">
        <v>3</v>
      </c>
      <c r="G142" s="19" t="str">
        <f t="shared" si="5"/>
        <v>20134</v>
      </c>
      <c r="I142" s="29" t="s">
        <v>1972</v>
      </c>
      <c r="J142" s="29">
        <v>28</v>
      </c>
      <c r="K142" s="20" t="s">
        <v>1971</v>
      </c>
    </row>
    <row r="143" spans="1:11">
      <c r="A143" s="25" t="s">
        <v>2025</v>
      </c>
      <c r="B143" s="26">
        <v>60</v>
      </c>
      <c r="C143" s="17" t="str">
        <f t="shared" si="4"/>
        <v>201</v>
      </c>
      <c r="D143" s="27" t="s">
        <v>1969</v>
      </c>
      <c r="E143" s="19" t="s">
        <v>2015</v>
      </c>
      <c r="F143" s="19">
        <v>1</v>
      </c>
      <c r="G143" s="19" t="str">
        <f t="shared" si="5"/>
        <v>20129</v>
      </c>
      <c r="I143" s="29" t="s">
        <v>1969</v>
      </c>
      <c r="J143" s="29">
        <v>60</v>
      </c>
      <c r="K143" s="20" t="s">
        <v>1971</v>
      </c>
    </row>
    <row r="144" spans="1:11">
      <c r="A144" s="25" t="s">
        <v>2026</v>
      </c>
      <c r="B144" s="26">
        <v>4</v>
      </c>
      <c r="C144" s="17" t="str">
        <f t="shared" si="4"/>
        <v>201</v>
      </c>
      <c r="D144" s="27" t="s">
        <v>1907</v>
      </c>
      <c r="E144" s="19" t="s">
        <v>2015</v>
      </c>
      <c r="F144" s="19">
        <v>6</v>
      </c>
      <c r="G144" s="19" t="str">
        <f t="shared" si="5"/>
        <v>20129</v>
      </c>
      <c r="I144" s="29" t="s">
        <v>1907</v>
      </c>
      <c r="J144" s="29">
        <v>4</v>
      </c>
      <c r="K144" s="20" t="s">
        <v>1971</v>
      </c>
    </row>
    <row r="145" spans="1:11">
      <c r="A145" s="25" t="s">
        <v>2027</v>
      </c>
      <c r="B145" s="26">
        <v>619</v>
      </c>
      <c r="C145" s="17" t="str">
        <f t="shared" si="4"/>
        <v>201</v>
      </c>
      <c r="D145" s="27" t="s">
        <v>1972</v>
      </c>
      <c r="E145" s="19" t="s">
        <v>2015</v>
      </c>
      <c r="F145" s="19">
        <v>2</v>
      </c>
      <c r="G145" s="19" t="str">
        <f t="shared" si="5"/>
        <v>20129</v>
      </c>
      <c r="I145" s="29" t="s">
        <v>1972</v>
      </c>
      <c r="J145" s="29">
        <v>619</v>
      </c>
      <c r="K145" s="20" t="s">
        <v>1971</v>
      </c>
    </row>
    <row r="146" spans="1:11">
      <c r="A146" s="25" t="s">
        <v>2027</v>
      </c>
      <c r="B146" s="26">
        <v>549</v>
      </c>
      <c r="C146" s="17" t="str">
        <f t="shared" si="4"/>
        <v>201</v>
      </c>
      <c r="D146" s="27" t="s">
        <v>1969</v>
      </c>
      <c r="E146" s="19" t="s">
        <v>2028</v>
      </c>
      <c r="F146" s="19">
        <v>11</v>
      </c>
      <c r="G146" s="19" t="str">
        <f t="shared" si="5"/>
        <v>20129</v>
      </c>
      <c r="I146" s="29" t="s">
        <v>1969</v>
      </c>
      <c r="J146" s="29">
        <v>549</v>
      </c>
      <c r="K146" s="20" t="s">
        <v>1971</v>
      </c>
    </row>
    <row r="147" spans="1:11">
      <c r="A147" s="25" t="s">
        <v>2027</v>
      </c>
      <c r="B147" s="26">
        <v>540</v>
      </c>
      <c r="C147" s="17" t="str">
        <f t="shared" si="4"/>
        <v>201</v>
      </c>
      <c r="D147" s="27" t="s">
        <v>1974</v>
      </c>
      <c r="E147" s="19" t="s">
        <v>2028</v>
      </c>
      <c r="F147" s="19">
        <v>8</v>
      </c>
      <c r="G147" s="19" t="str">
        <f t="shared" si="5"/>
        <v>20129</v>
      </c>
      <c r="I147" s="29" t="s">
        <v>1974</v>
      </c>
      <c r="J147" s="29">
        <v>540</v>
      </c>
      <c r="K147" s="20" t="s">
        <v>1971</v>
      </c>
    </row>
    <row r="148" spans="1:11">
      <c r="A148" s="25" t="s">
        <v>2027</v>
      </c>
      <c r="B148" s="26">
        <v>50</v>
      </c>
      <c r="C148" s="17" t="str">
        <f t="shared" si="4"/>
        <v>201</v>
      </c>
      <c r="D148" s="27" t="s">
        <v>1972</v>
      </c>
      <c r="E148" s="19" t="s">
        <v>2028</v>
      </c>
      <c r="F148" s="19">
        <v>5</v>
      </c>
      <c r="G148" s="19" t="str">
        <f t="shared" si="5"/>
        <v>20129</v>
      </c>
      <c r="I148" s="29" t="s">
        <v>1972</v>
      </c>
      <c r="J148" s="29">
        <v>50</v>
      </c>
      <c r="K148" s="20" t="s">
        <v>1971</v>
      </c>
    </row>
    <row r="149" spans="1:11">
      <c r="A149" s="25" t="s">
        <v>2029</v>
      </c>
      <c r="B149" s="26">
        <v>30</v>
      </c>
      <c r="C149" s="17" t="str">
        <f t="shared" si="4"/>
        <v>204</v>
      </c>
      <c r="D149" s="27" t="s">
        <v>1974</v>
      </c>
      <c r="E149" s="19" t="s">
        <v>2015</v>
      </c>
      <c r="F149" s="19">
        <v>7</v>
      </c>
      <c r="G149" s="19" t="str">
        <f t="shared" si="5"/>
        <v>20129</v>
      </c>
      <c r="I149" s="29" t="s">
        <v>1974</v>
      </c>
      <c r="J149" s="29">
        <v>30</v>
      </c>
      <c r="K149" s="20" t="s">
        <v>2030</v>
      </c>
    </row>
    <row r="150" spans="1:11">
      <c r="A150" s="25" t="s">
        <v>2031</v>
      </c>
      <c r="B150" s="26">
        <v>11</v>
      </c>
      <c r="C150" s="17" t="str">
        <f t="shared" si="4"/>
        <v>204</v>
      </c>
      <c r="D150" s="27" t="s">
        <v>1973</v>
      </c>
      <c r="E150" s="19" t="s">
        <v>1976</v>
      </c>
      <c r="F150" s="19">
        <v>1</v>
      </c>
      <c r="G150" s="19" t="str">
        <f t="shared" si="5"/>
        <v>22102</v>
      </c>
      <c r="I150" s="29" t="s">
        <v>1973</v>
      </c>
      <c r="J150" s="29">
        <v>11</v>
      </c>
      <c r="K150" s="20" t="s">
        <v>2030</v>
      </c>
    </row>
    <row r="151" spans="1:11">
      <c r="A151" s="25" t="s">
        <v>2031</v>
      </c>
      <c r="B151" s="26">
        <v>1691</v>
      </c>
      <c r="C151" s="17" t="str">
        <f t="shared" si="4"/>
        <v>204</v>
      </c>
      <c r="D151" s="27" t="s">
        <v>1969</v>
      </c>
      <c r="E151" s="19" t="s">
        <v>2015</v>
      </c>
      <c r="F151" s="19">
        <v>17</v>
      </c>
      <c r="G151" s="19" t="str">
        <f t="shared" si="5"/>
        <v>20129</v>
      </c>
      <c r="I151" s="29" t="s">
        <v>1969</v>
      </c>
      <c r="J151" s="29">
        <v>1691</v>
      </c>
      <c r="K151" s="20" t="s">
        <v>2030</v>
      </c>
    </row>
    <row r="152" spans="1:11">
      <c r="A152" s="25" t="s">
        <v>2031</v>
      </c>
      <c r="B152" s="26">
        <v>9051</v>
      </c>
      <c r="C152" s="17" t="str">
        <f t="shared" si="4"/>
        <v>204</v>
      </c>
      <c r="D152" s="27" t="s">
        <v>1972</v>
      </c>
      <c r="E152" s="19" t="s">
        <v>2015</v>
      </c>
      <c r="F152" s="19">
        <v>53</v>
      </c>
      <c r="G152" s="19" t="str">
        <f t="shared" si="5"/>
        <v>20129</v>
      </c>
      <c r="I152" s="29" t="s">
        <v>1972</v>
      </c>
      <c r="J152" s="29">
        <v>9051</v>
      </c>
      <c r="K152" s="20" t="s">
        <v>2030</v>
      </c>
    </row>
    <row r="153" spans="1:11">
      <c r="A153" s="25" t="s">
        <v>2031</v>
      </c>
      <c r="B153" s="26">
        <v>703</v>
      </c>
      <c r="C153" s="17" t="str">
        <f t="shared" si="4"/>
        <v>204</v>
      </c>
      <c r="D153" s="27" t="s">
        <v>1969</v>
      </c>
      <c r="E153" s="19" t="s">
        <v>1970</v>
      </c>
      <c r="F153" s="19">
        <v>1</v>
      </c>
      <c r="G153" s="19" t="str">
        <f t="shared" si="5"/>
        <v>20805</v>
      </c>
      <c r="I153" s="29" t="s">
        <v>1969</v>
      </c>
      <c r="J153" s="29">
        <v>703</v>
      </c>
      <c r="K153" s="20" t="s">
        <v>2030</v>
      </c>
    </row>
    <row r="154" spans="1:11">
      <c r="A154" s="25" t="s">
        <v>2031</v>
      </c>
      <c r="B154" s="26">
        <v>20</v>
      </c>
      <c r="C154" s="17" t="str">
        <f t="shared" si="4"/>
        <v>204</v>
      </c>
      <c r="D154" s="27" t="s">
        <v>1972</v>
      </c>
      <c r="E154" s="19" t="s">
        <v>2031</v>
      </c>
      <c r="F154" s="19">
        <v>7</v>
      </c>
      <c r="G154" s="19" t="str">
        <f t="shared" si="5"/>
        <v>20402</v>
      </c>
      <c r="I154" s="29" t="s">
        <v>1972</v>
      </c>
      <c r="J154" s="29">
        <v>20</v>
      </c>
      <c r="K154" s="20" t="s">
        <v>2030</v>
      </c>
    </row>
    <row r="155" spans="1:11">
      <c r="A155" s="25" t="s">
        <v>2031</v>
      </c>
      <c r="B155" s="26">
        <v>661</v>
      </c>
      <c r="C155" s="17" t="str">
        <f t="shared" si="4"/>
        <v>204</v>
      </c>
      <c r="D155" s="27" t="s">
        <v>1974</v>
      </c>
      <c r="E155" s="19" t="s">
        <v>1970</v>
      </c>
      <c r="F155" s="19">
        <v>7</v>
      </c>
      <c r="G155" s="19" t="str">
        <f t="shared" si="5"/>
        <v>20805</v>
      </c>
      <c r="I155" s="29" t="s">
        <v>1974</v>
      </c>
      <c r="J155" s="29">
        <v>661</v>
      </c>
      <c r="K155" s="20" t="s">
        <v>2030</v>
      </c>
    </row>
    <row r="156" spans="1:11">
      <c r="A156" s="25" t="s">
        <v>2031</v>
      </c>
      <c r="B156" s="26">
        <v>6</v>
      </c>
      <c r="C156" s="17" t="str">
        <f t="shared" si="4"/>
        <v>204</v>
      </c>
      <c r="D156" s="27" t="s">
        <v>1969</v>
      </c>
      <c r="E156" s="19" t="s">
        <v>1976</v>
      </c>
      <c r="F156" s="19">
        <v>57</v>
      </c>
      <c r="G156" s="19" t="str">
        <f t="shared" si="5"/>
        <v>22102</v>
      </c>
      <c r="I156" s="29" t="s">
        <v>1969</v>
      </c>
      <c r="J156" s="29">
        <v>6</v>
      </c>
      <c r="K156" s="20" t="s">
        <v>2030</v>
      </c>
    </row>
    <row r="157" spans="1:11">
      <c r="A157" s="25" t="s">
        <v>2031</v>
      </c>
      <c r="B157" s="26">
        <v>15</v>
      </c>
      <c r="C157" s="17" t="str">
        <f t="shared" si="4"/>
        <v>204</v>
      </c>
      <c r="D157" s="27" t="s">
        <v>1973</v>
      </c>
      <c r="E157" s="19" t="s">
        <v>2031</v>
      </c>
      <c r="F157" s="19">
        <v>70</v>
      </c>
      <c r="G157" s="19" t="str">
        <f t="shared" si="5"/>
        <v>20402</v>
      </c>
      <c r="I157" s="29" t="s">
        <v>1973</v>
      </c>
      <c r="J157" s="29">
        <v>15</v>
      </c>
      <c r="K157" s="20" t="s">
        <v>2030</v>
      </c>
    </row>
    <row r="158" spans="1:11">
      <c r="A158" s="25" t="s">
        <v>2032</v>
      </c>
      <c r="B158" s="26">
        <v>1</v>
      </c>
      <c r="C158" s="17" t="str">
        <f t="shared" si="4"/>
        <v>204</v>
      </c>
      <c r="D158" s="27" t="s">
        <v>1973</v>
      </c>
      <c r="E158" s="19" t="s">
        <v>2031</v>
      </c>
      <c r="F158" s="19">
        <v>27</v>
      </c>
      <c r="G158" s="19" t="str">
        <f t="shared" si="5"/>
        <v>20402</v>
      </c>
      <c r="I158" s="29" t="s">
        <v>1973</v>
      </c>
      <c r="J158" s="29">
        <v>1</v>
      </c>
      <c r="K158" s="20" t="s">
        <v>2030</v>
      </c>
    </row>
    <row r="159" spans="1:11">
      <c r="A159" s="25" t="s">
        <v>2032</v>
      </c>
      <c r="B159" s="26">
        <v>79</v>
      </c>
      <c r="C159" s="17" t="str">
        <f t="shared" si="4"/>
        <v>204</v>
      </c>
      <c r="D159" s="27" t="s">
        <v>1969</v>
      </c>
      <c r="E159" s="19" t="s">
        <v>2031</v>
      </c>
      <c r="F159" s="19">
        <v>170</v>
      </c>
      <c r="G159" s="19" t="str">
        <f t="shared" si="5"/>
        <v>20402</v>
      </c>
      <c r="I159" s="29" t="s">
        <v>1969</v>
      </c>
      <c r="J159" s="29">
        <v>79</v>
      </c>
      <c r="K159" s="20" t="s">
        <v>2030</v>
      </c>
    </row>
    <row r="160" spans="1:11">
      <c r="A160" s="25" t="s">
        <v>2032</v>
      </c>
      <c r="B160" s="26">
        <v>10</v>
      </c>
      <c r="C160" s="17" t="str">
        <f t="shared" si="4"/>
        <v>204</v>
      </c>
      <c r="D160" s="27" t="s">
        <v>1974</v>
      </c>
      <c r="E160" s="19" t="s">
        <v>2031</v>
      </c>
      <c r="F160" s="19">
        <v>13</v>
      </c>
      <c r="G160" s="19" t="str">
        <f t="shared" si="5"/>
        <v>20402</v>
      </c>
      <c r="I160" s="29" t="s">
        <v>1974</v>
      </c>
      <c r="J160" s="29">
        <v>10</v>
      </c>
      <c r="K160" s="20" t="s">
        <v>2030</v>
      </c>
    </row>
    <row r="161" spans="1:11">
      <c r="A161" s="25" t="s">
        <v>2032</v>
      </c>
      <c r="B161" s="26">
        <v>1</v>
      </c>
      <c r="C161" s="17" t="str">
        <f t="shared" si="4"/>
        <v>204</v>
      </c>
      <c r="D161" s="27" t="s">
        <v>1973</v>
      </c>
      <c r="E161" s="19" t="s">
        <v>2031</v>
      </c>
      <c r="F161" s="19">
        <v>31</v>
      </c>
      <c r="G161" s="19" t="str">
        <f t="shared" si="5"/>
        <v>20402</v>
      </c>
      <c r="I161" s="29" t="s">
        <v>1973</v>
      </c>
      <c r="J161" s="29">
        <v>1</v>
      </c>
      <c r="K161" s="20" t="s">
        <v>2030</v>
      </c>
    </row>
    <row r="162" spans="1:11">
      <c r="A162" s="25" t="s">
        <v>2032</v>
      </c>
      <c r="B162" s="26">
        <v>437</v>
      </c>
      <c r="C162" s="17" t="str">
        <f t="shared" si="4"/>
        <v>204</v>
      </c>
      <c r="D162" s="27" t="s">
        <v>1972</v>
      </c>
      <c r="E162" s="19" t="s">
        <v>2031</v>
      </c>
      <c r="F162" s="19">
        <v>1</v>
      </c>
      <c r="G162" s="19" t="str">
        <f t="shared" si="5"/>
        <v>20402</v>
      </c>
      <c r="I162" s="29" t="s">
        <v>1972</v>
      </c>
      <c r="J162" s="29">
        <v>437</v>
      </c>
      <c r="K162" s="20" t="s">
        <v>2030</v>
      </c>
    </row>
    <row r="163" spans="1:11">
      <c r="A163" s="25" t="s">
        <v>2033</v>
      </c>
      <c r="B163" s="26">
        <v>15</v>
      </c>
      <c r="C163" s="17" t="str">
        <f t="shared" si="4"/>
        <v>204</v>
      </c>
      <c r="D163" s="27" t="s">
        <v>1969</v>
      </c>
      <c r="E163" s="19" t="s">
        <v>2034</v>
      </c>
      <c r="F163" s="19">
        <v>1</v>
      </c>
      <c r="G163" s="19" t="str">
        <f t="shared" si="5"/>
        <v>20402</v>
      </c>
      <c r="I163" s="29" t="s">
        <v>1969</v>
      </c>
      <c r="J163" s="29">
        <v>15</v>
      </c>
      <c r="K163" s="20" t="s">
        <v>2030</v>
      </c>
    </row>
    <row r="164" spans="1:11">
      <c r="A164" s="25" t="s">
        <v>2035</v>
      </c>
      <c r="B164" s="26">
        <v>25</v>
      </c>
      <c r="C164" s="17" t="str">
        <f t="shared" si="4"/>
        <v>204</v>
      </c>
      <c r="D164" s="27" t="s">
        <v>1969</v>
      </c>
      <c r="E164" s="19" t="s">
        <v>2031</v>
      </c>
      <c r="F164" s="19">
        <v>10</v>
      </c>
      <c r="G164" s="19" t="str">
        <f t="shared" si="5"/>
        <v>20402</v>
      </c>
      <c r="I164" s="29" t="s">
        <v>1969</v>
      </c>
      <c r="J164" s="29">
        <v>25</v>
      </c>
      <c r="K164" s="20" t="s">
        <v>2030</v>
      </c>
    </row>
    <row r="165" spans="1:11">
      <c r="A165" s="25" t="s">
        <v>2036</v>
      </c>
      <c r="B165" s="26">
        <v>40</v>
      </c>
      <c r="C165" s="17" t="str">
        <f t="shared" si="4"/>
        <v>204</v>
      </c>
      <c r="D165" s="27" t="s">
        <v>1969</v>
      </c>
      <c r="E165" s="19" t="s">
        <v>2031</v>
      </c>
      <c r="F165" s="19">
        <v>41</v>
      </c>
      <c r="G165" s="19" t="str">
        <f t="shared" si="5"/>
        <v>20402</v>
      </c>
      <c r="I165" s="29" t="s">
        <v>1969</v>
      </c>
      <c r="J165" s="29">
        <v>40</v>
      </c>
      <c r="K165" s="20" t="s">
        <v>2030</v>
      </c>
    </row>
    <row r="166" spans="1:11">
      <c r="A166" s="25" t="s">
        <v>2037</v>
      </c>
      <c r="B166" s="26">
        <v>702</v>
      </c>
      <c r="C166" s="17" t="str">
        <f t="shared" ref="C166:C208" si="6">MID(A166,1,3)</f>
        <v>205</v>
      </c>
      <c r="D166" s="27" t="s">
        <v>1972</v>
      </c>
      <c r="E166" s="19" t="s">
        <v>2031</v>
      </c>
      <c r="F166" s="19">
        <v>164</v>
      </c>
      <c r="G166" s="19" t="str">
        <f t="shared" si="5"/>
        <v>20402</v>
      </c>
      <c r="I166" s="29" t="s">
        <v>1972</v>
      </c>
      <c r="J166" s="29">
        <v>702</v>
      </c>
      <c r="K166" s="20" t="s">
        <v>2038</v>
      </c>
    </row>
    <row r="167" spans="1:11">
      <c r="A167" s="25" t="s">
        <v>2037</v>
      </c>
      <c r="B167" s="26">
        <v>1</v>
      </c>
      <c r="C167" s="17" t="str">
        <f t="shared" si="6"/>
        <v>205</v>
      </c>
      <c r="D167" s="27" t="s">
        <v>1973</v>
      </c>
      <c r="E167" s="19" t="s">
        <v>2031</v>
      </c>
      <c r="F167" s="19">
        <v>40</v>
      </c>
      <c r="G167" s="19" t="str">
        <f t="shared" si="5"/>
        <v>20402</v>
      </c>
      <c r="I167" s="29" t="s">
        <v>1973</v>
      </c>
      <c r="J167" s="29">
        <v>1</v>
      </c>
      <c r="K167" s="20" t="s">
        <v>2038</v>
      </c>
    </row>
    <row r="168" spans="1:11">
      <c r="A168" s="25" t="s">
        <v>2037</v>
      </c>
      <c r="B168" s="26">
        <v>2</v>
      </c>
      <c r="C168" s="17" t="str">
        <f t="shared" si="6"/>
        <v>205</v>
      </c>
      <c r="D168" s="27" t="s">
        <v>1973</v>
      </c>
      <c r="E168" s="19" t="s">
        <v>2031</v>
      </c>
      <c r="F168" s="19">
        <v>49</v>
      </c>
      <c r="G168" s="19" t="str">
        <f t="shared" si="5"/>
        <v>20402</v>
      </c>
      <c r="I168" s="29" t="s">
        <v>1973</v>
      </c>
      <c r="J168" s="29">
        <v>2</v>
      </c>
      <c r="K168" s="20" t="s">
        <v>2038</v>
      </c>
    </row>
    <row r="169" spans="1:11">
      <c r="A169" s="25" t="s">
        <v>2037</v>
      </c>
      <c r="B169" s="26">
        <v>167</v>
      </c>
      <c r="C169" s="17" t="str">
        <f t="shared" si="6"/>
        <v>205</v>
      </c>
      <c r="D169" s="27" t="s">
        <v>1974</v>
      </c>
      <c r="E169" s="19" t="s">
        <v>2031</v>
      </c>
      <c r="F169" s="19">
        <v>35</v>
      </c>
      <c r="G169" s="19" t="str">
        <f t="shared" si="5"/>
        <v>20402</v>
      </c>
      <c r="I169" s="29" t="s">
        <v>1974</v>
      </c>
      <c r="J169" s="29">
        <v>167</v>
      </c>
      <c r="K169" s="20" t="s">
        <v>2038</v>
      </c>
    </row>
    <row r="170" spans="1:11">
      <c r="A170" s="25" t="s">
        <v>2037</v>
      </c>
      <c r="B170" s="26">
        <v>46</v>
      </c>
      <c r="C170" s="17" t="str">
        <f t="shared" si="6"/>
        <v>205</v>
      </c>
      <c r="D170" s="27" t="s">
        <v>1969</v>
      </c>
      <c r="E170" s="19" t="s">
        <v>2031</v>
      </c>
      <c r="F170" s="19">
        <v>187</v>
      </c>
      <c r="G170" s="19" t="str">
        <f t="shared" si="5"/>
        <v>20402</v>
      </c>
      <c r="I170" s="29" t="s">
        <v>1969</v>
      </c>
      <c r="J170" s="29">
        <v>46</v>
      </c>
      <c r="K170" s="20" t="s">
        <v>2038</v>
      </c>
    </row>
    <row r="171" spans="1:11">
      <c r="A171" s="25" t="s">
        <v>2039</v>
      </c>
      <c r="B171" s="26">
        <v>200</v>
      </c>
      <c r="C171" s="17" t="str">
        <f t="shared" si="6"/>
        <v>205</v>
      </c>
      <c r="D171" s="27" t="s">
        <v>1978</v>
      </c>
      <c r="E171" s="19" t="s">
        <v>2031</v>
      </c>
      <c r="F171" s="19">
        <v>162</v>
      </c>
      <c r="G171" s="19" t="str">
        <f t="shared" si="5"/>
        <v>20402</v>
      </c>
      <c r="I171" s="29" t="s">
        <v>1978</v>
      </c>
      <c r="J171" s="29">
        <v>200</v>
      </c>
      <c r="K171" s="20" t="s">
        <v>2038</v>
      </c>
    </row>
    <row r="172" spans="1:11">
      <c r="A172" s="25" t="s">
        <v>2039</v>
      </c>
      <c r="B172" s="26">
        <v>600</v>
      </c>
      <c r="C172" s="17" t="str">
        <f t="shared" si="6"/>
        <v>205</v>
      </c>
      <c r="D172" s="27" t="s">
        <v>1974</v>
      </c>
      <c r="E172" s="19" t="s">
        <v>2031</v>
      </c>
      <c r="F172" s="19">
        <v>28</v>
      </c>
      <c r="G172" s="19" t="str">
        <f t="shared" si="5"/>
        <v>20402</v>
      </c>
      <c r="I172" s="29" t="s">
        <v>1974</v>
      </c>
      <c r="J172" s="29">
        <v>600</v>
      </c>
      <c r="K172" s="20" t="s">
        <v>2038</v>
      </c>
    </row>
    <row r="173" spans="1:11">
      <c r="A173" s="25" t="s">
        <v>2040</v>
      </c>
      <c r="B173" s="26">
        <v>341</v>
      </c>
      <c r="C173" s="17" t="str">
        <f t="shared" si="6"/>
        <v>205</v>
      </c>
      <c r="D173" s="27" t="s">
        <v>1974</v>
      </c>
      <c r="E173" s="19" t="s">
        <v>2031</v>
      </c>
      <c r="F173" s="19">
        <v>2</v>
      </c>
      <c r="G173" s="19" t="str">
        <f t="shared" si="5"/>
        <v>20402</v>
      </c>
      <c r="I173" s="29" t="s">
        <v>1974</v>
      </c>
      <c r="J173" s="29">
        <v>341</v>
      </c>
      <c r="K173" s="20" t="s">
        <v>2038</v>
      </c>
    </row>
    <row r="174" spans="1:11">
      <c r="A174" s="25" t="s">
        <v>2040</v>
      </c>
      <c r="B174" s="26">
        <v>5</v>
      </c>
      <c r="C174" s="17" t="str">
        <f t="shared" si="6"/>
        <v>205</v>
      </c>
      <c r="D174" s="27" t="s">
        <v>1973</v>
      </c>
      <c r="E174" s="19" t="s">
        <v>2031</v>
      </c>
      <c r="F174" s="19">
        <v>20</v>
      </c>
      <c r="G174" s="19" t="str">
        <f t="shared" si="5"/>
        <v>20402</v>
      </c>
      <c r="I174" s="29" t="s">
        <v>1973</v>
      </c>
      <c r="J174" s="29">
        <v>5</v>
      </c>
      <c r="K174" s="20" t="s">
        <v>2038</v>
      </c>
    </row>
    <row r="175" spans="1:11">
      <c r="A175" s="25" t="s">
        <v>2040</v>
      </c>
      <c r="B175" s="26">
        <v>1</v>
      </c>
      <c r="C175" s="17" t="str">
        <f t="shared" si="6"/>
        <v>205</v>
      </c>
      <c r="D175" s="27" t="s">
        <v>1973</v>
      </c>
      <c r="E175" s="19" t="s">
        <v>2031</v>
      </c>
      <c r="F175" s="19">
        <v>6</v>
      </c>
      <c r="G175" s="19" t="str">
        <f t="shared" si="5"/>
        <v>20402</v>
      </c>
      <c r="I175" s="29" t="s">
        <v>1973</v>
      </c>
      <c r="J175" s="29">
        <v>1</v>
      </c>
      <c r="K175" s="20" t="s">
        <v>2038</v>
      </c>
    </row>
    <row r="176" spans="1:11">
      <c r="A176" s="25" t="s">
        <v>2040</v>
      </c>
      <c r="B176" s="26">
        <v>3768</v>
      </c>
      <c r="C176" s="17" t="str">
        <f t="shared" si="6"/>
        <v>205</v>
      </c>
      <c r="D176" s="27" t="s">
        <v>1974</v>
      </c>
      <c r="E176" s="19" t="s">
        <v>2031</v>
      </c>
      <c r="F176" s="19">
        <v>98</v>
      </c>
      <c r="G176" s="19" t="str">
        <f t="shared" si="5"/>
        <v>20402</v>
      </c>
      <c r="I176" s="29" t="s">
        <v>1974</v>
      </c>
      <c r="J176" s="29">
        <v>3768</v>
      </c>
      <c r="K176" s="20" t="s">
        <v>2038</v>
      </c>
    </row>
    <row r="177" spans="1:11">
      <c r="A177" s="25" t="s">
        <v>2041</v>
      </c>
      <c r="B177" s="26">
        <v>22</v>
      </c>
      <c r="C177" s="17" t="str">
        <f t="shared" si="6"/>
        <v>205</v>
      </c>
      <c r="D177" s="27" t="s">
        <v>1973</v>
      </c>
      <c r="E177" s="19" t="s">
        <v>2034</v>
      </c>
      <c r="F177" s="19">
        <v>115</v>
      </c>
      <c r="G177" s="19" t="str">
        <f t="shared" si="5"/>
        <v>20402</v>
      </c>
      <c r="I177" s="29" t="s">
        <v>1973</v>
      </c>
      <c r="J177" s="29">
        <v>22</v>
      </c>
      <c r="K177" s="20" t="s">
        <v>2038</v>
      </c>
    </row>
    <row r="178" spans="1:11">
      <c r="A178" s="25" t="s">
        <v>2041</v>
      </c>
      <c r="B178" s="26">
        <v>97</v>
      </c>
      <c r="C178" s="17" t="str">
        <f t="shared" si="6"/>
        <v>205</v>
      </c>
      <c r="D178" s="27" t="s">
        <v>1973</v>
      </c>
      <c r="E178" s="19" t="s">
        <v>2031</v>
      </c>
      <c r="F178" s="19">
        <v>46</v>
      </c>
      <c r="G178" s="19" t="str">
        <f t="shared" si="5"/>
        <v>20402</v>
      </c>
      <c r="I178" s="29" t="s">
        <v>1973</v>
      </c>
      <c r="J178" s="29">
        <v>97</v>
      </c>
      <c r="K178" s="20" t="s">
        <v>2038</v>
      </c>
    </row>
    <row r="179" spans="1:11">
      <c r="A179" s="25" t="s">
        <v>2041</v>
      </c>
      <c r="B179" s="26">
        <v>61</v>
      </c>
      <c r="C179" s="17" t="str">
        <f t="shared" si="6"/>
        <v>205</v>
      </c>
      <c r="D179" s="27" t="s">
        <v>1973</v>
      </c>
      <c r="E179" s="19" t="s">
        <v>2031</v>
      </c>
      <c r="F179" s="19">
        <v>2</v>
      </c>
      <c r="G179" s="19" t="str">
        <f t="shared" si="5"/>
        <v>20402</v>
      </c>
      <c r="I179" s="29" t="s">
        <v>1973</v>
      </c>
      <c r="J179" s="29">
        <v>61</v>
      </c>
      <c r="K179" s="20" t="s">
        <v>2038</v>
      </c>
    </row>
    <row r="180" spans="1:11">
      <c r="A180" s="25" t="s">
        <v>2041</v>
      </c>
      <c r="B180" s="26">
        <v>802</v>
      </c>
      <c r="C180" s="17" t="str">
        <f t="shared" si="6"/>
        <v>205</v>
      </c>
      <c r="D180" s="27" t="s">
        <v>1974</v>
      </c>
      <c r="E180" s="19" t="s">
        <v>2031</v>
      </c>
      <c r="F180" s="19">
        <v>2</v>
      </c>
      <c r="G180" s="19" t="str">
        <f t="shared" si="5"/>
        <v>20402</v>
      </c>
      <c r="I180" s="29" t="s">
        <v>1974</v>
      </c>
      <c r="J180" s="29">
        <v>802</v>
      </c>
      <c r="K180" s="20" t="s">
        <v>2038</v>
      </c>
    </row>
    <row r="181" spans="1:11">
      <c r="A181" s="25" t="s">
        <v>2041</v>
      </c>
      <c r="B181" s="26">
        <v>13401</v>
      </c>
      <c r="C181" s="17" t="str">
        <f t="shared" si="6"/>
        <v>205</v>
      </c>
      <c r="D181" s="27" t="s">
        <v>1974</v>
      </c>
      <c r="E181" s="19" t="s">
        <v>2031</v>
      </c>
      <c r="F181" s="19">
        <v>45</v>
      </c>
      <c r="G181" s="19" t="str">
        <f t="shared" si="5"/>
        <v>20402</v>
      </c>
      <c r="I181" s="29" t="s">
        <v>1974</v>
      </c>
      <c r="J181" s="29">
        <v>13401</v>
      </c>
      <c r="K181" s="20" t="s">
        <v>2038</v>
      </c>
    </row>
    <row r="182" spans="1:11">
      <c r="A182" s="25" t="s">
        <v>2042</v>
      </c>
      <c r="B182" s="26">
        <v>11909</v>
      </c>
      <c r="C182" s="17" t="str">
        <f t="shared" si="6"/>
        <v>205</v>
      </c>
      <c r="D182" s="27" t="s">
        <v>1974</v>
      </c>
      <c r="E182" s="19" t="s">
        <v>1970</v>
      </c>
      <c r="F182" s="19">
        <v>1</v>
      </c>
      <c r="G182" s="19" t="str">
        <f t="shared" si="5"/>
        <v>20805</v>
      </c>
      <c r="I182" s="29" t="s">
        <v>1974</v>
      </c>
      <c r="J182" s="29">
        <v>11909</v>
      </c>
      <c r="K182" s="20" t="s">
        <v>2038</v>
      </c>
    </row>
    <row r="183" spans="1:11">
      <c r="A183" s="25" t="s">
        <v>2042</v>
      </c>
      <c r="B183" s="26">
        <v>9</v>
      </c>
      <c r="C183" s="17" t="str">
        <f t="shared" si="6"/>
        <v>205</v>
      </c>
      <c r="D183" s="27" t="s">
        <v>1973</v>
      </c>
      <c r="E183" s="19" t="s">
        <v>1976</v>
      </c>
      <c r="F183" s="19">
        <v>3</v>
      </c>
      <c r="G183" s="19" t="str">
        <f t="shared" si="5"/>
        <v>22102</v>
      </c>
      <c r="I183" s="29" t="s">
        <v>1973</v>
      </c>
      <c r="J183" s="29">
        <v>9</v>
      </c>
      <c r="K183" s="20" t="s">
        <v>2038</v>
      </c>
    </row>
    <row r="184" spans="1:11">
      <c r="A184" s="25" t="s">
        <v>2042</v>
      </c>
      <c r="B184" s="26">
        <v>17</v>
      </c>
      <c r="C184" s="17" t="str">
        <f t="shared" si="6"/>
        <v>205</v>
      </c>
      <c r="D184" s="27" t="s">
        <v>1973</v>
      </c>
      <c r="E184" s="19" t="s">
        <v>1970</v>
      </c>
      <c r="F184" s="19">
        <v>1</v>
      </c>
      <c r="G184" s="19" t="str">
        <f t="shared" si="5"/>
        <v>20805</v>
      </c>
      <c r="I184" s="29" t="s">
        <v>1973</v>
      </c>
      <c r="J184" s="29">
        <v>17</v>
      </c>
      <c r="K184" s="20" t="s">
        <v>2038</v>
      </c>
    </row>
    <row r="185" spans="1:11">
      <c r="A185" s="25" t="s">
        <v>2042</v>
      </c>
      <c r="B185" s="26">
        <v>285</v>
      </c>
      <c r="C185" s="17" t="str">
        <f t="shared" si="6"/>
        <v>205</v>
      </c>
      <c r="D185" s="27" t="s">
        <v>1974</v>
      </c>
      <c r="E185" s="19" t="s">
        <v>2032</v>
      </c>
      <c r="F185" s="19">
        <v>1</v>
      </c>
      <c r="G185" s="19" t="str">
        <f t="shared" si="5"/>
        <v>20406</v>
      </c>
      <c r="I185" s="29" t="s">
        <v>1974</v>
      </c>
      <c r="J185" s="29">
        <v>285</v>
      </c>
      <c r="K185" s="20" t="s">
        <v>2038</v>
      </c>
    </row>
    <row r="186" spans="1:11">
      <c r="A186" s="25" t="s">
        <v>2043</v>
      </c>
      <c r="B186" s="26">
        <v>885</v>
      </c>
      <c r="C186" s="17" t="str">
        <f t="shared" si="6"/>
        <v>205</v>
      </c>
      <c r="D186" s="27" t="s">
        <v>2044</v>
      </c>
      <c r="E186" s="19" t="s">
        <v>2045</v>
      </c>
      <c r="F186" s="19">
        <v>12</v>
      </c>
      <c r="G186" s="19" t="str">
        <f t="shared" si="5"/>
        <v>20406</v>
      </c>
      <c r="I186" s="29" t="s">
        <v>2044</v>
      </c>
      <c r="J186" s="29">
        <v>885</v>
      </c>
      <c r="K186" s="20" t="s">
        <v>2038</v>
      </c>
    </row>
    <row r="187" spans="1:11">
      <c r="A187" s="25" t="s">
        <v>2043</v>
      </c>
      <c r="B187" s="26">
        <v>31</v>
      </c>
      <c r="C187" s="17" t="str">
        <f t="shared" si="6"/>
        <v>205</v>
      </c>
      <c r="D187" s="27" t="s">
        <v>2046</v>
      </c>
      <c r="E187" s="19" t="s">
        <v>2045</v>
      </c>
      <c r="F187" s="19">
        <v>15</v>
      </c>
      <c r="G187" s="19" t="str">
        <f t="shared" si="5"/>
        <v>20406</v>
      </c>
      <c r="I187" s="29" t="s">
        <v>2046</v>
      </c>
      <c r="J187" s="29">
        <v>31</v>
      </c>
      <c r="K187" s="20" t="s">
        <v>2038</v>
      </c>
    </row>
    <row r="188" spans="1:11">
      <c r="A188" s="25" t="s">
        <v>2043</v>
      </c>
      <c r="B188" s="26">
        <v>94</v>
      </c>
      <c r="C188" s="17" t="str">
        <f t="shared" si="6"/>
        <v>205</v>
      </c>
      <c r="D188" s="27" t="s">
        <v>1974</v>
      </c>
      <c r="E188" s="19" t="s">
        <v>2045</v>
      </c>
      <c r="F188" s="19">
        <v>75</v>
      </c>
      <c r="G188" s="19" t="str">
        <f t="shared" si="5"/>
        <v>20406</v>
      </c>
      <c r="I188" s="29" t="s">
        <v>1974</v>
      </c>
      <c r="J188" s="29">
        <v>94</v>
      </c>
      <c r="K188" s="20" t="s">
        <v>2038</v>
      </c>
    </row>
    <row r="189" spans="1:11">
      <c r="A189" s="25" t="s">
        <v>2043</v>
      </c>
      <c r="B189" s="26">
        <v>3991</v>
      </c>
      <c r="C189" s="17" t="str">
        <f t="shared" si="6"/>
        <v>205</v>
      </c>
      <c r="D189" s="27" t="s">
        <v>1974</v>
      </c>
      <c r="E189" s="19" t="s">
        <v>2036</v>
      </c>
      <c r="F189" s="19">
        <v>14</v>
      </c>
      <c r="G189" s="19" t="str">
        <f t="shared" si="5"/>
        <v>20406</v>
      </c>
      <c r="I189" s="29" t="s">
        <v>1974</v>
      </c>
      <c r="J189" s="29">
        <v>3991</v>
      </c>
      <c r="K189" s="20" t="s">
        <v>2038</v>
      </c>
    </row>
    <row r="190" spans="1:11">
      <c r="A190" s="25" t="s">
        <v>2043</v>
      </c>
      <c r="B190" s="26">
        <v>4</v>
      </c>
      <c r="C190" s="17" t="str">
        <f t="shared" si="6"/>
        <v>205</v>
      </c>
      <c r="D190" s="27" t="s">
        <v>1973</v>
      </c>
      <c r="E190" s="19" t="s">
        <v>2035</v>
      </c>
      <c r="F190" s="19">
        <v>21</v>
      </c>
      <c r="G190" s="19" t="str">
        <f t="shared" si="5"/>
        <v>20406</v>
      </c>
      <c r="I190" s="29" t="s">
        <v>1973</v>
      </c>
      <c r="J190" s="29">
        <v>4</v>
      </c>
      <c r="K190" s="20" t="s">
        <v>2038</v>
      </c>
    </row>
    <row r="191" spans="1:11">
      <c r="A191" s="25" t="s">
        <v>2043</v>
      </c>
      <c r="B191" s="26">
        <v>3</v>
      </c>
      <c r="C191" s="17" t="str">
        <f t="shared" si="6"/>
        <v>205</v>
      </c>
      <c r="D191" s="27" t="s">
        <v>1973</v>
      </c>
      <c r="E191" s="19" t="s">
        <v>2032</v>
      </c>
      <c r="F191" s="19">
        <v>2</v>
      </c>
      <c r="G191" s="19" t="str">
        <f t="shared" si="5"/>
        <v>20406</v>
      </c>
      <c r="I191" s="29" t="s">
        <v>1973</v>
      </c>
      <c r="J191" s="29">
        <v>3</v>
      </c>
      <c r="K191" s="20" t="s">
        <v>2038</v>
      </c>
    </row>
    <row r="192" spans="1:11">
      <c r="A192" s="25" t="s">
        <v>2047</v>
      </c>
      <c r="B192" s="26">
        <v>853</v>
      </c>
      <c r="C192" s="17" t="str">
        <f t="shared" si="6"/>
        <v>205</v>
      </c>
      <c r="D192" s="27" t="s">
        <v>1978</v>
      </c>
      <c r="E192" s="19" t="s">
        <v>2045</v>
      </c>
      <c r="F192" s="19">
        <v>16</v>
      </c>
      <c r="G192" s="19" t="str">
        <f t="shared" si="5"/>
        <v>20406</v>
      </c>
      <c r="I192" s="29" t="s">
        <v>1978</v>
      </c>
      <c r="J192" s="29">
        <v>853</v>
      </c>
      <c r="K192" s="20" t="s">
        <v>2038</v>
      </c>
    </row>
    <row r="193" spans="1:11">
      <c r="A193" s="25" t="s">
        <v>2047</v>
      </c>
      <c r="B193" s="26">
        <v>53718</v>
      </c>
      <c r="C193" s="17" t="str">
        <f t="shared" si="6"/>
        <v>205</v>
      </c>
      <c r="D193" s="27" t="s">
        <v>1974</v>
      </c>
      <c r="E193" s="19" t="s">
        <v>2036</v>
      </c>
      <c r="F193" s="19">
        <v>8</v>
      </c>
      <c r="G193" s="19" t="str">
        <f t="shared" si="5"/>
        <v>20406</v>
      </c>
      <c r="I193" s="29" t="s">
        <v>1974</v>
      </c>
      <c r="J193" s="29">
        <v>53718</v>
      </c>
      <c r="K193" s="20" t="s">
        <v>2038</v>
      </c>
    </row>
    <row r="194" spans="1:11">
      <c r="A194" s="25" t="s">
        <v>2048</v>
      </c>
      <c r="B194" s="26">
        <v>1</v>
      </c>
      <c r="C194" s="17" t="str">
        <f t="shared" si="6"/>
        <v>205</v>
      </c>
      <c r="D194" s="27" t="s">
        <v>1973</v>
      </c>
      <c r="E194" s="19" t="s">
        <v>2033</v>
      </c>
      <c r="F194" s="19">
        <v>10</v>
      </c>
      <c r="G194" s="19" t="str">
        <f t="shared" si="5"/>
        <v>20406</v>
      </c>
      <c r="I194" s="29" t="s">
        <v>1973</v>
      </c>
      <c r="J194" s="29">
        <v>1</v>
      </c>
      <c r="K194" s="20" t="s">
        <v>2038</v>
      </c>
    </row>
    <row r="195" spans="1:11">
      <c r="A195" s="25" t="s">
        <v>2048</v>
      </c>
      <c r="B195" s="26">
        <v>1</v>
      </c>
      <c r="C195" s="17" t="str">
        <f t="shared" si="6"/>
        <v>205</v>
      </c>
      <c r="D195" s="27" t="s">
        <v>1973</v>
      </c>
      <c r="E195" s="19" t="s">
        <v>1970</v>
      </c>
      <c r="F195" s="19">
        <v>2</v>
      </c>
      <c r="G195" s="19" t="str">
        <f t="shared" ref="G195:G258" si="7">MID(E195,1,5)</f>
        <v>20805</v>
      </c>
      <c r="I195" s="29" t="s">
        <v>1973</v>
      </c>
      <c r="J195" s="29">
        <v>1</v>
      </c>
      <c r="K195" s="20" t="s">
        <v>2038</v>
      </c>
    </row>
    <row r="196" spans="1:11">
      <c r="A196" s="25" t="s">
        <v>2048</v>
      </c>
      <c r="B196" s="26">
        <v>310</v>
      </c>
      <c r="C196" s="17" t="str">
        <f t="shared" si="6"/>
        <v>205</v>
      </c>
      <c r="D196" s="27" t="s">
        <v>1974</v>
      </c>
      <c r="E196" s="19" t="s">
        <v>1970</v>
      </c>
      <c r="F196" s="19">
        <v>2</v>
      </c>
      <c r="G196" s="19" t="str">
        <f t="shared" si="7"/>
        <v>20805</v>
      </c>
      <c r="I196" s="29" t="s">
        <v>1974</v>
      </c>
      <c r="J196" s="29">
        <v>310</v>
      </c>
      <c r="K196" s="20" t="s">
        <v>2038</v>
      </c>
    </row>
    <row r="197" spans="1:11">
      <c r="A197" s="25" t="s">
        <v>2048</v>
      </c>
      <c r="B197" s="26">
        <v>497</v>
      </c>
      <c r="C197" s="17" t="str">
        <f t="shared" si="6"/>
        <v>205</v>
      </c>
      <c r="D197" s="27" t="s">
        <v>1974</v>
      </c>
      <c r="E197" s="19" t="s">
        <v>2037</v>
      </c>
      <c r="F197" s="19">
        <v>4</v>
      </c>
      <c r="G197" s="19" t="str">
        <f t="shared" si="7"/>
        <v>20501</v>
      </c>
      <c r="I197" s="29" t="s">
        <v>1974</v>
      </c>
      <c r="J197" s="29">
        <v>497</v>
      </c>
      <c r="K197" s="20" t="s">
        <v>2038</v>
      </c>
    </row>
    <row r="198" spans="1:11">
      <c r="A198" s="25" t="s">
        <v>2049</v>
      </c>
      <c r="B198" s="26">
        <v>2705</v>
      </c>
      <c r="C198" s="17" t="str">
        <f t="shared" si="6"/>
        <v>205</v>
      </c>
      <c r="D198" s="27" t="s">
        <v>1974</v>
      </c>
      <c r="E198" s="19" t="s">
        <v>2037</v>
      </c>
      <c r="F198" s="19">
        <v>3</v>
      </c>
      <c r="G198" s="19" t="str">
        <f t="shared" si="7"/>
        <v>20501</v>
      </c>
      <c r="I198" s="29" t="s">
        <v>1974</v>
      </c>
      <c r="J198" s="29">
        <v>2705</v>
      </c>
      <c r="K198" s="20" t="s">
        <v>2038</v>
      </c>
    </row>
    <row r="199" spans="1:11">
      <c r="A199" s="25" t="s">
        <v>2049</v>
      </c>
      <c r="B199" s="26">
        <v>5</v>
      </c>
      <c r="C199" s="17" t="str">
        <f t="shared" si="6"/>
        <v>205</v>
      </c>
      <c r="D199" s="27" t="s">
        <v>1973</v>
      </c>
      <c r="E199" s="19" t="s">
        <v>2047</v>
      </c>
      <c r="F199" s="19">
        <v>37</v>
      </c>
      <c r="G199" s="19" t="str">
        <f t="shared" si="7"/>
        <v>20502</v>
      </c>
      <c r="I199" s="29" t="s">
        <v>1973</v>
      </c>
      <c r="J199" s="29">
        <v>5</v>
      </c>
      <c r="K199" s="20" t="s">
        <v>2038</v>
      </c>
    </row>
    <row r="200" spans="1:11">
      <c r="A200" s="25" t="s">
        <v>2049</v>
      </c>
      <c r="B200" s="26">
        <v>3</v>
      </c>
      <c r="C200" s="17" t="str">
        <f t="shared" si="6"/>
        <v>205</v>
      </c>
      <c r="D200" s="27" t="s">
        <v>1973</v>
      </c>
      <c r="E200" s="19" t="s">
        <v>2047</v>
      </c>
      <c r="F200" s="19">
        <v>34</v>
      </c>
      <c r="G200" s="19" t="str">
        <f t="shared" si="7"/>
        <v>20502</v>
      </c>
      <c r="I200" s="29" t="s">
        <v>1973</v>
      </c>
      <c r="J200" s="29">
        <v>3</v>
      </c>
      <c r="K200" s="20" t="s">
        <v>2038</v>
      </c>
    </row>
    <row r="201" spans="1:11">
      <c r="A201" s="25" t="s">
        <v>2049</v>
      </c>
      <c r="B201" s="26">
        <v>64</v>
      </c>
      <c r="C201" s="17" t="str">
        <f t="shared" si="6"/>
        <v>205</v>
      </c>
      <c r="D201" s="27" t="s">
        <v>1974</v>
      </c>
      <c r="E201" s="19" t="s">
        <v>2039</v>
      </c>
      <c r="F201" s="19">
        <v>85</v>
      </c>
      <c r="G201" s="19" t="str">
        <f t="shared" si="7"/>
        <v>20501</v>
      </c>
      <c r="I201" s="29" t="s">
        <v>1974</v>
      </c>
      <c r="J201" s="29">
        <v>64</v>
      </c>
      <c r="K201" s="20" t="s">
        <v>2038</v>
      </c>
    </row>
    <row r="202" spans="1:11">
      <c r="A202" s="25" t="s">
        <v>2050</v>
      </c>
      <c r="B202" s="26">
        <v>26</v>
      </c>
      <c r="C202" s="17" t="str">
        <f t="shared" si="6"/>
        <v>205</v>
      </c>
      <c r="D202" s="27" t="s">
        <v>1974</v>
      </c>
      <c r="E202" s="19" t="s">
        <v>2039</v>
      </c>
      <c r="F202" s="19">
        <v>57</v>
      </c>
      <c r="G202" s="19" t="str">
        <f t="shared" si="7"/>
        <v>20501</v>
      </c>
      <c r="I202" s="29" t="s">
        <v>1974</v>
      </c>
      <c r="J202" s="29">
        <v>26</v>
      </c>
      <c r="K202" s="20" t="s">
        <v>2038</v>
      </c>
    </row>
    <row r="203" spans="1:11">
      <c r="A203" s="25" t="s">
        <v>2050</v>
      </c>
      <c r="B203" s="26">
        <v>3</v>
      </c>
      <c r="C203" s="17" t="str">
        <f t="shared" si="6"/>
        <v>205</v>
      </c>
      <c r="D203" s="27" t="s">
        <v>1973</v>
      </c>
      <c r="E203" s="19" t="s">
        <v>2040</v>
      </c>
      <c r="F203" s="19">
        <v>386</v>
      </c>
      <c r="G203" s="19" t="str">
        <f t="shared" si="7"/>
        <v>20502</v>
      </c>
      <c r="I203" s="29" t="s">
        <v>1973</v>
      </c>
      <c r="J203" s="29">
        <v>3</v>
      </c>
      <c r="K203" s="20" t="s">
        <v>2038</v>
      </c>
    </row>
    <row r="204" spans="1:11">
      <c r="A204" s="25" t="s">
        <v>2050</v>
      </c>
      <c r="B204" s="26">
        <v>1014</v>
      </c>
      <c r="C204" s="17" t="str">
        <f t="shared" si="6"/>
        <v>205</v>
      </c>
      <c r="D204" s="27" t="s">
        <v>1974</v>
      </c>
      <c r="E204" s="19" t="s">
        <v>2039</v>
      </c>
      <c r="F204" s="19">
        <v>1</v>
      </c>
      <c r="G204" s="19" t="str">
        <f t="shared" si="7"/>
        <v>20501</v>
      </c>
      <c r="I204" s="29" t="s">
        <v>1974</v>
      </c>
      <c r="J204" s="29">
        <v>1014</v>
      </c>
      <c r="K204" s="20" t="s">
        <v>2038</v>
      </c>
    </row>
    <row r="205" spans="1:11">
      <c r="A205" s="25" t="s">
        <v>2051</v>
      </c>
      <c r="B205" s="26">
        <v>1</v>
      </c>
      <c r="C205" s="17" t="str">
        <f t="shared" si="6"/>
        <v>205</v>
      </c>
      <c r="D205" s="27" t="s">
        <v>1973</v>
      </c>
      <c r="E205" s="19" t="s">
        <v>2039</v>
      </c>
      <c r="F205" s="19">
        <v>16</v>
      </c>
      <c r="G205" s="19" t="str">
        <f t="shared" si="7"/>
        <v>20501</v>
      </c>
      <c r="I205" s="29" t="s">
        <v>1973</v>
      </c>
      <c r="J205" s="29">
        <v>1</v>
      </c>
      <c r="K205" s="20" t="s">
        <v>2038</v>
      </c>
    </row>
    <row r="206" spans="1:11">
      <c r="A206" s="25" t="s">
        <v>2051</v>
      </c>
      <c r="B206" s="26">
        <v>362</v>
      </c>
      <c r="C206" s="17" t="str">
        <f t="shared" si="6"/>
        <v>205</v>
      </c>
      <c r="D206" s="27" t="s">
        <v>1974</v>
      </c>
      <c r="E206" s="19" t="s">
        <v>2039</v>
      </c>
      <c r="F206" s="19">
        <v>60</v>
      </c>
      <c r="G206" s="19" t="str">
        <f t="shared" si="7"/>
        <v>20501</v>
      </c>
      <c r="I206" s="29" t="s">
        <v>1974</v>
      </c>
      <c r="J206" s="29">
        <v>362</v>
      </c>
      <c r="K206" s="20" t="s">
        <v>2038</v>
      </c>
    </row>
    <row r="207" spans="1:11">
      <c r="A207" s="25" t="s">
        <v>2051</v>
      </c>
      <c r="B207" s="26">
        <v>1</v>
      </c>
      <c r="C207" s="17" t="str">
        <f t="shared" si="6"/>
        <v>205</v>
      </c>
      <c r="D207" s="27" t="s">
        <v>1973</v>
      </c>
      <c r="E207" s="19" t="s">
        <v>2047</v>
      </c>
      <c r="F207" s="19">
        <v>28</v>
      </c>
      <c r="G207" s="19" t="str">
        <f t="shared" si="7"/>
        <v>20502</v>
      </c>
      <c r="I207" s="29" t="s">
        <v>1973</v>
      </c>
      <c r="J207" s="29">
        <v>1</v>
      </c>
      <c r="K207" s="20" t="s">
        <v>2038</v>
      </c>
    </row>
    <row r="208" spans="1:11">
      <c r="A208" s="25" t="s">
        <v>2051</v>
      </c>
      <c r="B208" s="26">
        <v>40</v>
      </c>
      <c r="C208" s="17" t="str">
        <f t="shared" si="6"/>
        <v>205</v>
      </c>
      <c r="D208" s="27" t="s">
        <v>1974</v>
      </c>
      <c r="E208" s="19" t="s">
        <v>2039</v>
      </c>
      <c r="F208" s="19">
        <v>44</v>
      </c>
      <c r="G208" s="19" t="str">
        <f t="shared" si="7"/>
        <v>20501</v>
      </c>
      <c r="I208" s="29" t="s">
        <v>1974</v>
      </c>
      <c r="J208" s="29">
        <v>40</v>
      </c>
      <c r="K208" s="20" t="s">
        <v>2038</v>
      </c>
    </row>
    <row r="209" spans="1:11">
      <c r="A209" s="25" t="s">
        <v>2052</v>
      </c>
      <c r="B209" s="26">
        <v>9</v>
      </c>
      <c r="C209" s="17" t="str">
        <f t="shared" ref="C209:C258" si="8">MID(A209,1,3)</f>
        <v>206</v>
      </c>
      <c r="D209" s="27" t="s">
        <v>1974</v>
      </c>
      <c r="E209" s="19" t="s">
        <v>2039</v>
      </c>
      <c r="F209" s="19">
        <v>23</v>
      </c>
      <c r="G209" s="19" t="str">
        <f t="shared" si="7"/>
        <v>20501</v>
      </c>
      <c r="I209" s="29" t="s">
        <v>1974</v>
      </c>
      <c r="J209" s="29">
        <v>9</v>
      </c>
      <c r="K209" s="20" t="s">
        <v>2053</v>
      </c>
    </row>
    <row r="210" spans="1:11">
      <c r="A210" s="25" t="s">
        <v>2052</v>
      </c>
      <c r="B210" s="26">
        <v>114</v>
      </c>
      <c r="C210" s="17" t="str">
        <f t="shared" si="8"/>
        <v>206</v>
      </c>
      <c r="D210" s="27" t="s">
        <v>1972</v>
      </c>
      <c r="E210" s="19" t="s">
        <v>2039</v>
      </c>
      <c r="F210" s="19">
        <v>270</v>
      </c>
      <c r="G210" s="19" t="str">
        <f t="shared" si="7"/>
        <v>20501</v>
      </c>
      <c r="I210" s="29" t="s">
        <v>1972</v>
      </c>
      <c r="J210" s="29">
        <v>114</v>
      </c>
      <c r="K210" s="20" t="s">
        <v>2053</v>
      </c>
    </row>
    <row r="211" spans="1:11">
      <c r="A211" s="25" t="s">
        <v>2052</v>
      </c>
      <c r="B211" s="26">
        <v>11</v>
      </c>
      <c r="C211" s="17" t="str">
        <f t="shared" si="8"/>
        <v>206</v>
      </c>
      <c r="D211" s="27" t="s">
        <v>1969</v>
      </c>
      <c r="E211" s="19" t="s">
        <v>2039</v>
      </c>
      <c r="F211" s="19">
        <v>216</v>
      </c>
      <c r="G211" s="19" t="str">
        <f t="shared" si="7"/>
        <v>20501</v>
      </c>
      <c r="I211" s="29" t="s">
        <v>1969</v>
      </c>
      <c r="J211" s="29">
        <v>11</v>
      </c>
      <c r="K211" s="20" t="s">
        <v>2053</v>
      </c>
    </row>
    <row r="212" spans="1:11">
      <c r="A212" s="25" t="s">
        <v>2054</v>
      </c>
      <c r="B212" s="26">
        <v>1000</v>
      </c>
      <c r="C212" s="17" t="str">
        <f t="shared" si="8"/>
        <v>206</v>
      </c>
      <c r="D212" s="27" t="s">
        <v>1974</v>
      </c>
      <c r="E212" s="19" t="s">
        <v>2039</v>
      </c>
      <c r="F212" s="19">
        <v>54</v>
      </c>
      <c r="G212" s="19" t="str">
        <f t="shared" si="7"/>
        <v>20501</v>
      </c>
      <c r="I212" s="29" t="s">
        <v>1974</v>
      </c>
      <c r="J212" s="29">
        <v>1000</v>
      </c>
      <c r="K212" s="20" t="s">
        <v>2053</v>
      </c>
    </row>
    <row r="213" spans="1:11">
      <c r="A213" s="25" t="s">
        <v>2054</v>
      </c>
      <c r="B213" s="26">
        <v>1000</v>
      </c>
      <c r="C213" s="17" t="str">
        <f t="shared" si="8"/>
        <v>206</v>
      </c>
      <c r="D213" s="27" t="s">
        <v>2044</v>
      </c>
      <c r="E213" s="19" t="s">
        <v>2039</v>
      </c>
      <c r="F213" s="19">
        <v>100</v>
      </c>
      <c r="G213" s="19" t="str">
        <f t="shared" si="7"/>
        <v>20501</v>
      </c>
      <c r="I213" s="29" t="s">
        <v>2044</v>
      </c>
      <c r="J213" s="29">
        <v>1000</v>
      </c>
      <c r="K213" s="20" t="s">
        <v>2053</v>
      </c>
    </row>
    <row r="214" spans="1:11">
      <c r="A214" s="25" t="s">
        <v>2055</v>
      </c>
      <c r="B214" s="26">
        <v>30</v>
      </c>
      <c r="C214" s="17" t="str">
        <f t="shared" si="8"/>
        <v>206</v>
      </c>
      <c r="D214" s="27" t="s">
        <v>1969</v>
      </c>
      <c r="E214" s="19" t="s">
        <v>2039</v>
      </c>
      <c r="F214" s="19">
        <v>11</v>
      </c>
      <c r="G214" s="19" t="str">
        <f t="shared" si="7"/>
        <v>20501</v>
      </c>
      <c r="I214" s="29" t="s">
        <v>1969</v>
      </c>
      <c r="J214" s="29">
        <v>30</v>
      </c>
      <c r="K214" s="20" t="s">
        <v>2053</v>
      </c>
    </row>
    <row r="215" spans="1:11">
      <c r="A215" s="25" t="s">
        <v>2055</v>
      </c>
      <c r="B215" s="26">
        <v>8</v>
      </c>
      <c r="C215" s="17" t="str">
        <f t="shared" si="8"/>
        <v>206</v>
      </c>
      <c r="D215" s="27" t="s">
        <v>1969</v>
      </c>
      <c r="E215" s="19" t="s">
        <v>2039</v>
      </c>
      <c r="F215" s="19">
        <v>50</v>
      </c>
      <c r="G215" s="19" t="str">
        <f t="shared" si="7"/>
        <v>20501</v>
      </c>
      <c r="I215" s="29" t="s">
        <v>1969</v>
      </c>
      <c r="J215" s="29">
        <v>8</v>
      </c>
      <c r="K215" s="20" t="s">
        <v>2053</v>
      </c>
    </row>
    <row r="216" spans="1:11">
      <c r="A216" s="25" t="s">
        <v>2055</v>
      </c>
      <c r="B216" s="26">
        <v>59</v>
      </c>
      <c r="C216" s="17" t="str">
        <f t="shared" si="8"/>
        <v>206</v>
      </c>
      <c r="D216" s="27" t="s">
        <v>1972</v>
      </c>
      <c r="E216" s="19" t="s">
        <v>2039</v>
      </c>
      <c r="F216" s="19">
        <v>50</v>
      </c>
      <c r="G216" s="19" t="str">
        <f t="shared" si="7"/>
        <v>20501</v>
      </c>
      <c r="I216" s="29" t="s">
        <v>1972</v>
      </c>
      <c r="J216" s="29">
        <v>59</v>
      </c>
      <c r="K216" s="20" t="s">
        <v>2053</v>
      </c>
    </row>
    <row r="217" spans="1:11">
      <c r="A217" s="25" t="s">
        <v>2056</v>
      </c>
      <c r="B217" s="26">
        <v>29</v>
      </c>
      <c r="C217" s="17" t="str">
        <f t="shared" si="8"/>
        <v>207</v>
      </c>
      <c r="D217" s="27" t="s">
        <v>1969</v>
      </c>
      <c r="E217" s="19" t="s">
        <v>2039</v>
      </c>
      <c r="F217" s="19">
        <v>100</v>
      </c>
      <c r="G217" s="19" t="str">
        <f t="shared" si="7"/>
        <v>20501</v>
      </c>
      <c r="I217" s="29" t="s">
        <v>1969</v>
      </c>
      <c r="J217" s="29">
        <v>29</v>
      </c>
      <c r="K217" s="20" t="s">
        <v>2057</v>
      </c>
    </row>
    <row r="218" spans="1:11">
      <c r="A218" s="25" t="s">
        <v>2056</v>
      </c>
      <c r="B218" s="26">
        <v>1</v>
      </c>
      <c r="C218" s="17" t="str">
        <f t="shared" si="8"/>
        <v>207</v>
      </c>
      <c r="D218" s="27" t="s">
        <v>1973</v>
      </c>
      <c r="E218" s="19" t="s">
        <v>2039</v>
      </c>
      <c r="F218" s="19">
        <v>20</v>
      </c>
      <c r="G218" s="19" t="str">
        <f t="shared" si="7"/>
        <v>20501</v>
      </c>
      <c r="I218" s="29" t="s">
        <v>1973</v>
      </c>
      <c r="J218" s="29">
        <v>1</v>
      </c>
      <c r="K218" s="20" t="s">
        <v>2057</v>
      </c>
    </row>
    <row r="219" spans="1:11">
      <c r="A219" s="25" t="s">
        <v>2056</v>
      </c>
      <c r="B219" s="26">
        <v>120</v>
      </c>
      <c r="C219" s="17" t="str">
        <f t="shared" si="8"/>
        <v>207</v>
      </c>
      <c r="D219" s="27" t="s">
        <v>1969</v>
      </c>
      <c r="E219" s="19" t="s">
        <v>2039</v>
      </c>
      <c r="F219" s="19">
        <v>8</v>
      </c>
      <c r="G219" s="19" t="str">
        <f t="shared" si="7"/>
        <v>20501</v>
      </c>
      <c r="I219" s="29" t="s">
        <v>1969</v>
      </c>
      <c r="J219" s="29">
        <v>120</v>
      </c>
      <c r="K219" s="20" t="s">
        <v>2057</v>
      </c>
    </row>
    <row r="220" spans="1:11">
      <c r="A220" s="25" t="s">
        <v>2056</v>
      </c>
      <c r="B220" s="26">
        <v>821</v>
      </c>
      <c r="C220" s="17" t="str">
        <f t="shared" si="8"/>
        <v>207</v>
      </c>
      <c r="D220" s="27" t="s">
        <v>1972</v>
      </c>
      <c r="E220" s="19" t="s">
        <v>2039</v>
      </c>
      <c r="F220" s="19">
        <v>132</v>
      </c>
      <c r="G220" s="19" t="str">
        <f t="shared" si="7"/>
        <v>20501</v>
      </c>
      <c r="I220" s="29" t="s">
        <v>1972</v>
      </c>
      <c r="J220" s="29">
        <v>821</v>
      </c>
      <c r="K220" s="20" t="s">
        <v>2057</v>
      </c>
    </row>
    <row r="221" spans="1:11">
      <c r="A221" s="25" t="s">
        <v>2056</v>
      </c>
      <c r="B221" s="26">
        <v>15</v>
      </c>
      <c r="C221" s="17" t="str">
        <f t="shared" si="8"/>
        <v>207</v>
      </c>
      <c r="D221" s="27" t="s">
        <v>1973</v>
      </c>
      <c r="E221" s="19" t="s">
        <v>2039</v>
      </c>
      <c r="F221" s="19">
        <v>447</v>
      </c>
      <c r="G221" s="19" t="str">
        <f t="shared" si="7"/>
        <v>20501</v>
      </c>
      <c r="I221" s="29" t="s">
        <v>1973</v>
      </c>
      <c r="J221" s="29">
        <v>15</v>
      </c>
      <c r="K221" s="20" t="s">
        <v>2057</v>
      </c>
    </row>
    <row r="222" spans="1:11">
      <c r="A222" s="25" t="s">
        <v>2056</v>
      </c>
      <c r="B222" s="26">
        <v>40</v>
      </c>
      <c r="C222" s="17" t="str">
        <f t="shared" si="8"/>
        <v>207</v>
      </c>
      <c r="D222" s="27" t="s">
        <v>1974</v>
      </c>
      <c r="E222" s="19" t="s">
        <v>2039</v>
      </c>
      <c r="F222" s="19">
        <v>89</v>
      </c>
      <c r="G222" s="19" t="str">
        <f t="shared" si="7"/>
        <v>20501</v>
      </c>
      <c r="I222" s="29" t="s">
        <v>1974</v>
      </c>
      <c r="J222" s="29">
        <v>40</v>
      </c>
      <c r="K222" s="20" t="s">
        <v>2057</v>
      </c>
    </row>
    <row r="223" spans="1:11">
      <c r="A223" s="25" t="s">
        <v>2058</v>
      </c>
      <c r="B223" s="26">
        <v>1</v>
      </c>
      <c r="C223" s="17" t="str">
        <f t="shared" si="8"/>
        <v>207</v>
      </c>
      <c r="D223" s="27" t="s">
        <v>1973</v>
      </c>
      <c r="E223" s="19" t="s">
        <v>2039</v>
      </c>
      <c r="F223" s="19">
        <v>3</v>
      </c>
      <c r="G223" s="19" t="str">
        <f t="shared" si="7"/>
        <v>20501</v>
      </c>
      <c r="I223" s="29" t="s">
        <v>1973</v>
      </c>
      <c r="J223" s="29">
        <v>1</v>
      </c>
      <c r="K223" s="20" t="s">
        <v>2057</v>
      </c>
    </row>
    <row r="224" spans="1:11">
      <c r="A224" s="25" t="s">
        <v>2058</v>
      </c>
      <c r="B224" s="26">
        <v>311</v>
      </c>
      <c r="C224" s="17" t="str">
        <f t="shared" si="8"/>
        <v>207</v>
      </c>
      <c r="D224" s="27" t="s">
        <v>1974</v>
      </c>
      <c r="E224" s="19" t="s">
        <v>2039</v>
      </c>
      <c r="F224" s="19">
        <v>100</v>
      </c>
      <c r="G224" s="19" t="str">
        <f t="shared" si="7"/>
        <v>20501</v>
      </c>
      <c r="I224" s="29" t="s">
        <v>1974</v>
      </c>
      <c r="J224" s="29">
        <v>311</v>
      </c>
      <c r="K224" s="20" t="s">
        <v>2057</v>
      </c>
    </row>
    <row r="225" spans="1:11">
      <c r="A225" s="25" t="s">
        <v>2058</v>
      </c>
      <c r="B225" s="26">
        <v>41</v>
      </c>
      <c r="C225" s="17" t="str">
        <f t="shared" si="8"/>
        <v>207</v>
      </c>
      <c r="D225" s="27" t="s">
        <v>1974</v>
      </c>
      <c r="E225" s="19" t="s">
        <v>2039</v>
      </c>
      <c r="F225" s="19">
        <v>12</v>
      </c>
      <c r="G225" s="19" t="str">
        <f t="shared" si="7"/>
        <v>20501</v>
      </c>
      <c r="I225" s="29" t="s">
        <v>1974</v>
      </c>
      <c r="J225" s="29">
        <v>41</v>
      </c>
      <c r="K225" s="20" t="s">
        <v>2057</v>
      </c>
    </row>
    <row r="226" spans="1:11">
      <c r="A226" s="25" t="s">
        <v>2059</v>
      </c>
      <c r="B226" s="26">
        <v>27</v>
      </c>
      <c r="C226" s="17" t="str">
        <f t="shared" si="8"/>
        <v>207</v>
      </c>
      <c r="D226" s="27" t="s">
        <v>1984</v>
      </c>
      <c r="E226" s="19" t="s">
        <v>2039</v>
      </c>
      <c r="F226" s="19">
        <v>137</v>
      </c>
      <c r="G226" s="19" t="str">
        <f t="shared" si="7"/>
        <v>20501</v>
      </c>
      <c r="I226" s="29" t="s">
        <v>1984</v>
      </c>
      <c r="J226" s="29">
        <v>27</v>
      </c>
      <c r="K226" s="20" t="s">
        <v>2057</v>
      </c>
    </row>
    <row r="227" spans="1:11">
      <c r="A227" s="25" t="s">
        <v>2059</v>
      </c>
      <c r="B227" s="26">
        <v>10</v>
      </c>
      <c r="C227" s="17" t="str">
        <f t="shared" si="8"/>
        <v>207</v>
      </c>
      <c r="D227" s="27" t="s">
        <v>1984</v>
      </c>
      <c r="E227" s="19" t="s">
        <v>2039</v>
      </c>
      <c r="F227" s="19">
        <v>5</v>
      </c>
      <c r="G227" s="19" t="str">
        <f t="shared" si="7"/>
        <v>20501</v>
      </c>
      <c r="I227" s="29" t="s">
        <v>1984</v>
      </c>
      <c r="J227" s="29">
        <v>10</v>
      </c>
      <c r="K227" s="20" t="s">
        <v>2057</v>
      </c>
    </row>
    <row r="228" spans="1:11">
      <c r="A228" s="25" t="s">
        <v>2059</v>
      </c>
      <c r="B228" s="26">
        <v>616</v>
      </c>
      <c r="C228" s="17" t="str">
        <f t="shared" si="8"/>
        <v>207</v>
      </c>
      <c r="D228" s="27" t="s">
        <v>1974</v>
      </c>
      <c r="E228" s="19" t="s">
        <v>2039</v>
      </c>
      <c r="F228" s="19">
        <v>12</v>
      </c>
      <c r="G228" s="19" t="str">
        <f t="shared" si="7"/>
        <v>20501</v>
      </c>
      <c r="I228" s="29" t="s">
        <v>1974</v>
      </c>
      <c r="J228" s="29">
        <v>616</v>
      </c>
      <c r="K228" s="20" t="s">
        <v>2057</v>
      </c>
    </row>
    <row r="229" spans="1:11">
      <c r="A229" s="25" t="s">
        <v>2059</v>
      </c>
      <c r="B229" s="26">
        <v>45</v>
      </c>
      <c r="C229" s="17" t="str">
        <f t="shared" si="8"/>
        <v>207</v>
      </c>
      <c r="D229" s="27" t="s">
        <v>1972</v>
      </c>
      <c r="E229" s="19" t="s">
        <v>2039</v>
      </c>
      <c r="F229" s="19">
        <v>176</v>
      </c>
      <c r="G229" s="19" t="str">
        <f t="shared" si="7"/>
        <v>20501</v>
      </c>
      <c r="I229" s="29" t="s">
        <v>1972</v>
      </c>
      <c r="J229" s="29">
        <v>45</v>
      </c>
      <c r="K229" s="20" t="s">
        <v>2057</v>
      </c>
    </row>
    <row r="230" spans="1:11">
      <c r="A230" s="25" t="s">
        <v>2059</v>
      </c>
      <c r="B230" s="26">
        <v>28</v>
      </c>
      <c r="C230" s="17" t="str">
        <f t="shared" si="8"/>
        <v>207</v>
      </c>
      <c r="D230" s="27" t="s">
        <v>1973</v>
      </c>
      <c r="E230" s="19" t="s">
        <v>2043</v>
      </c>
      <c r="F230" s="19">
        <v>5</v>
      </c>
      <c r="G230" s="19" t="str">
        <f t="shared" si="7"/>
        <v>20502</v>
      </c>
      <c r="I230" s="29" t="s">
        <v>1973</v>
      </c>
      <c r="J230" s="29">
        <v>28</v>
      </c>
      <c r="K230" s="20" t="s">
        <v>2057</v>
      </c>
    </row>
    <row r="231" spans="1:11">
      <c r="A231" s="25" t="s">
        <v>2059</v>
      </c>
      <c r="B231" s="26">
        <v>6</v>
      </c>
      <c r="C231" s="17" t="str">
        <f t="shared" si="8"/>
        <v>207</v>
      </c>
      <c r="D231" s="27" t="s">
        <v>1969</v>
      </c>
      <c r="E231" s="19" t="s">
        <v>2049</v>
      </c>
      <c r="F231" s="19">
        <v>21</v>
      </c>
      <c r="G231" s="19" t="str">
        <f t="shared" si="7"/>
        <v>20503</v>
      </c>
      <c r="I231" s="29" t="s">
        <v>1969</v>
      </c>
      <c r="J231" s="29">
        <v>6</v>
      </c>
      <c r="K231" s="20" t="s">
        <v>2057</v>
      </c>
    </row>
    <row r="232" spans="1:11">
      <c r="A232" s="25" t="s">
        <v>2059</v>
      </c>
      <c r="B232" s="26">
        <v>77</v>
      </c>
      <c r="C232" s="17" t="str">
        <f t="shared" si="8"/>
        <v>207</v>
      </c>
      <c r="D232" s="27" t="s">
        <v>1974</v>
      </c>
      <c r="E232" s="19" t="s">
        <v>2040</v>
      </c>
      <c r="F232" s="19">
        <v>267</v>
      </c>
      <c r="G232" s="19" t="str">
        <f t="shared" si="7"/>
        <v>20502</v>
      </c>
      <c r="I232" s="29" t="s">
        <v>1974</v>
      </c>
      <c r="J232" s="29">
        <v>77</v>
      </c>
      <c r="K232" s="20" t="s">
        <v>2057</v>
      </c>
    </row>
    <row r="233" spans="1:11">
      <c r="A233" s="25" t="s">
        <v>2060</v>
      </c>
      <c r="B233" s="26">
        <v>2</v>
      </c>
      <c r="C233" s="17" t="str">
        <f t="shared" si="8"/>
        <v>207</v>
      </c>
      <c r="D233" s="27" t="s">
        <v>1974</v>
      </c>
      <c r="E233" s="19" t="s">
        <v>2040</v>
      </c>
      <c r="F233" s="19">
        <v>171</v>
      </c>
      <c r="G233" s="19" t="str">
        <f t="shared" si="7"/>
        <v>20502</v>
      </c>
      <c r="I233" s="29" t="s">
        <v>1974</v>
      </c>
      <c r="J233" s="29">
        <v>2</v>
      </c>
      <c r="K233" s="20" t="s">
        <v>2057</v>
      </c>
    </row>
    <row r="234" spans="1:11">
      <c r="A234" s="25" t="s">
        <v>2060</v>
      </c>
      <c r="B234" s="26">
        <v>61</v>
      </c>
      <c r="C234" s="17" t="str">
        <f t="shared" si="8"/>
        <v>207</v>
      </c>
      <c r="D234" s="27" t="s">
        <v>1974</v>
      </c>
      <c r="E234" s="19" t="s">
        <v>1976</v>
      </c>
      <c r="F234" s="19">
        <v>17</v>
      </c>
      <c r="G234" s="19" t="str">
        <f t="shared" si="7"/>
        <v>22102</v>
      </c>
      <c r="I234" s="29" t="s">
        <v>1974</v>
      </c>
      <c r="J234" s="29">
        <v>61</v>
      </c>
      <c r="K234" s="20" t="s">
        <v>2057</v>
      </c>
    </row>
    <row r="235" spans="1:11">
      <c r="A235" s="25" t="s">
        <v>2061</v>
      </c>
      <c r="B235" s="26">
        <v>700</v>
      </c>
      <c r="C235" s="17" t="str">
        <f t="shared" si="8"/>
        <v>207</v>
      </c>
      <c r="D235" s="27" t="s">
        <v>2044</v>
      </c>
      <c r="E235" s="19" t="s">
        <v>2062</v>
      </c>
      <c r="F235" s="19">
        <v>8</v>
      </c>
      <c r="G235" s="19" t="str">
        <f t="shared" si="7"/>
        <v>20805</v>
      </c>
      <c r="I235" s="29" t="s">
        <v>2044</v>
      </c>
      <c r="J235" s="29">
        <v>700</v>
      </c>
      <c r="K235" s="20" t="s">
        <v>2057</v>
      </c>
    </row>
    <row r="236" spans="1:11">
      <c r="A236" s="25" t="s">
        <v>2063</v>
      </c>
      <c r="B236" s="26">
        <v>1000</v>
      </c>
      <c r="C236" s="17" t="str">
        <f t="shared" si="8"/>
        <v>207</v>
      </c>
      <c r="D236" s="27" t="s">
        <v>1974</v>
      </c>
      <c r="E236" s="19" t="s">
        <v>2062</v>
      </c>
      <c r="F236" s="19">
        <v>6</v>
      </c>
      <c r="G236" s="19" t="str">
        <f t="shared" si="7"/>
        <v>20805</v>
      </c>
      <c r="I236" s="29" t="s">
        <v>1974</v>
      </c>
      <c r="J236" s="29">
        <v>1000</v>
      </c>
      <c r="K236" s="20" t="s">
        <v>2057</v>
      </c>
    </row>
    <row r="237" spans="1:11">
      <c r="A237" s="25" t="s">
        <v>2063</v>
      </c>
      <c r="B237" s="26">
        <v>900</v>
      </c>
      <c r="C237" s="17" t="str">
        <f t="shared" si="8"/>
        <v>207</v>
      </c>
      <c r="D237" s="27" t="s">
        <v>1980</v>
      </c>
      <c r="E237" s="19" t="s">
        <v>2042</v>
      </c>
      <c r="F237" s="19">
        <v>3</v>
      </c>
      <c r="G237" s="19" t="str">
        <f t="shared" si="7"/>
        <v>20502</v>
      </c>
      <c r="I237" s="29" t="s">
        <v>1980</v>
      </c>
      <c r="J237" s="29">
        <v>900</v>
      </c>
      <c r="K237" s="20" t="s">
        <v>2057</v>
      </c>
    </row>
    <row r="238" spans="1:11">
      <c r="A238" s="25" t="s">
        <v>2064</v>
      </c>
      <c r="B238" s="26">
        <v>751</v>
      </c>
      <c r="C238" s="17" t="str">
        <f t="shared" si="8"/>
        <v>207</v>
      </c>
      <c r="D238" s="27" t="s">
        <v>1974</v>
      </c>
      <c r="E238" s="19" t="s">
        <v>2042</v>
      </c>
      <c r="F238" s="19">
        <v>2</v>
      </c>
      <c r="G238" s="19" t="str">
        <f t="shared" si="7"/>
        <v>20502</v>
      </c>
      <c r="I238" s="29" t="s">
        <v>1974</v>
      </c>
      <c r="J238" s="29">
        <v>751</v>
      </c>
      <c r="K238" s="20" t="s">
        <v>2057</v>
      </c>
    </row>
    <row r="239" spans="1:11">
      <c r="A239" s="25" t="s">
        <v>2064</v>
      </c>
      <c r="B239" s="26">
        <v>313</v>
      </c>
      <c r="C239" s="17" t="str">
        <f t="shared" si="8"/>
        <v>207</v>
      </c>
      <c r="D239" s="27" t="s">
        <v>1974</v>
      </c>
      <c r="E239" s="19" t="s">
        <v>2042</v>
      </c>
      <c r="F239" s="19">
        <v>8</v>
      </c>
      <c r="G239" s="19" t="str">
        <f t="shared" si="7"/>
        <v>20502</v>
      </c>
      <c r="I239" s="29" t="s">
        <v>1974</v>
      </c>
      <c r="J239" s="29">
        <v>313</v>
      </c>
      <c r="K239" s="20" t="s">
        <v>2057</v>
      </c>
    </row>
    <row r="240" spans="1:11">
      <c r="A240" s="25" t="s">
        <v>2065</v>
      </c>
      <c r="B240" s="26">
        <v>20</v>
      </c>
      <c r="C240" s="17" t="str">
        <f t="shared" si="8"/>
        <v>207</v>
      </c>
      <c r="D240" s="27" t="s">
        <v>1974</v>
      </c>
      <c r="E240" s="19" t="s">
        <v>2047</v>
      </c>
      <c r="F240" s="19">
        <v>38</v>
      </c>
      <c r="G240" s="19" t="str">
        <f t="shared" si="7"/>
        <v>20502</v>
      </c>
      <c r="I240" s="29" t="s">
        <v>1974</v>
      </c>
      <c r="J240" s="29">
        <v>20</v>
      </c>
      <c r="K240" s="20" t="s">
        <v>2057</v>
      </c>
    </row>
    <row r="241" spans="1:11">
      <c r="A241" s="25" t="s">
        <v>2065</v>
      </c>
      <c r="B241" s="26">
        <v>95</v>
      </c>
      <c r="C241" s="17" t="str">
        <f t="shared" si="8"/>
        <v>207</v>
      </c>
      <c r="D241" s="27" t="s">
        <v>1974</v>
      </c>
      <c r="E241" s="19" t="s">
        <v>2047</v>
      </c>
      <c r="F241" s="19">
        <v>96</v>
      </c>
      <c r="G241" s="19" t="str">
        <f t="shared" si="7"/>
        <v>20502</v>
      </c>
      <c r="I241" s="29" t="s">
        <v>1974</v>
      </c>
      <c r="J241" s="29">
        <v>95</v>
      </c>
      <c r="K241" s="20" t="s">
        <v>2057</v>
      </c>
    </row>
    <row r="242" spans="1:11">
      <c r="A242" s="25" t="s">
        <v>2065</v>
      </c>
      <c r="B242" s="26">
        <v>1</v>
      </c>
      <c r="C242" s="17" t="str">
        <f t="shared" si="8"/>
        <v>207</v>
      </c>
      <c r="D242" s="27" t="s">
        <v>1973</v>
      </c>
      <c r="E242" s="19" t="s">
        <v>2042</v>
      </c>
      <c r="F242" s="19">
        <v>5</v>
      </c>
      <c r="G242" s="19" t="str">
        <f t="shared" si="7"/>
        <v>20502</v>
      </c>
      <c r="I242" s="29" t="s">
        <v>1973</v>
      </c>
      <c r="J242" s="29">
        <v>1</v>
      </c>
      <c r="K242" s="20" t="s">
        <v>2057</v>
      </c>
    </row>
    <row r="243" spans="1:11">
      <c r="A243" s="25" t="s">
        <v>2066</v>
      </c>
      <c r="B243" s="26">
        <v>10</v>
      </c>
      <c r="C243" s="17" t="str">
        <f t="shared" si="8"/>
        <v>207</v>
      </c>
      <c r="D243" s="27" t="s">
        <v>1907</v>
      </c>
      <c r="E243" s="19" t="s">
        <v>2042</v>
      </c>
      <c r="F243" s="19">
        <v>1</v>
      </c>
      <c r="G243" s="19" t="str">
        <f t="shared" si="7"/>
        <v>20502</v>
      </c>
      <c r="I243" s="29" t="s">
        <v>1907</v>
      </c>
      <c r="J243" s="29">
        <v>10</v>
      </c>
      <c r="K243" s="20" t="s">
        <v>2057</v>
      </c>
    </row>
    <row r="244" spans="1:11">
      <c r="A244" s="25" t="s">
        <v>2067</v>
      </c>
      <c r="B244" s="26">
        <v>149</v>
      </c>
      <c r="C244" s="17" t="str">
        <f t="shared" si="8"/>
        <v>207</v>
      </c>
      <c r="D244" s="27" t="s">
        <v>1974</v>
      </c>
      <c r="E244" s="19" t="s">
        <v>2042</v>
      </c>
      <c r="F244" s="19">
        <v>6</v>
      </c>
      <c r="G244" s="19" t="str">
        <f t="shared" si="7"/>
        <v>20502</v>
      </c>
      <c r="I244" s="29" t="s">
        <v>1974</v>
      </c>
      <c r="J244" s="29">
        <v>149</v>
      </c>
      <c r="K244" s="20" t="s">
        <v>2057</v>
      </c>
    </row>
    <row r="245" spans="1:11">
      <c r="A245" s="25" t="s">
        <v>2067</v>
      </c>
      <c r="B245" s="26">
        <v>2</v>
      </c>
      <c r="C245" s="17" t="str">
        <f t="shared" si="8"/>
        <v>207</v>
      </c>
      <c r="D245" s="27" t="s">
        <v>1973</v>
      </c>
      <c r="E245" s="19" t="s">
        <v>1976</v>
      </c>
      <c r="F245" s="19">
        <v>27</v>
      </c>
      <c r="G245" s="19" t="str">
        <f t="shared" si="7"/>
        <v>22102</v>
      </c>
      <c r="I245" s="29" t="s">
        <v>1973</v>
      </c>
      <c r="J245" s="29">
        <v>2</v>
      </c>
      <c r="K245" s="20" t="s">
        <v>2057</v>
      </c>
    </row>
    <row r="246" spans="1:11">
      <c r="A246" s="25" t="s">
        <v>2067</v>
      </c>
      <c r="B246" s="26">
        <v>654</v>
      </c>
      <c r="C246" s="17" t="str">
        <f t="shared" si="8"/>
        <v>207</v>
      </c>
      <c r="D246" s="27" t="s">
        <v>1974</v>
      </c>
      <c r="E246" s="19" t="s">
        <v>2062</v>
      </c>
      <c r="F246" s="19">
        <v>1</v>
      </c>
      <c r="G246" s="19" t="str">
        <f t="shared" si="7"/>
        <v>20805</v>
      </c>
      <c r="I246" s="29" t="s">
        <v>1974</v>
      </c>
      <c r="J246" s="29">
        <v>654</v>
      </c>
      <c r="K246" s="20" t="s">
        <v>2057</v>
      </c>
    </row>
    <row r="247" spans="1:11">
      <c r="A247" s="25" t="s">
        <v>2067</v>
      </c>
      <c r="B247" s="26">
        <v>18</v>
      </c>
      <c r="C247" s="17" t="str">
        <f t="shared" si="8"/>
        <v>207</v>
      </c>
      <c r="D247" s="27" t="s">
        <v>2044</v>
      </c>
      <c r="E247" s="19" t="s">
        <v>2043</v>
      </c>
      <c r="F247" s="19">
        <v>2</v>
      </c>
      <c r="G247" s="19" t="str">
        <f t="shared" si="7"/>
        <v>20502</v>
      </c>
      <c r="I247" s="29" t="s">
        <v>2044</v>
      </c>
      <c r="J247" s="29">
        <v>18</v>
      </c>
      <c r="K247" s="20" t="s">
        <v>2057</v>
      </c>
    </row>
    <row r="248" spans="1:11">
      <c r="A248" s="25" t="s">
        <v>2068</v>
      </c>
      <c r="B248" s="26">
        <v>46</v>
      </c>
      <c r="C248" s="17" t="str">
        <f t="shared" si="8"/>
        <v>208</v>
      </c>
      <c r="D248" s="27" t="s">
        <v>1969</v>
      </c>
      <c r="E248" s="19" t="s">
        <v>2043</v>
      </c>
      <c r="F248" s="19">
        <v>17</v>
      </c>
      <c r="G248" s="19" t="str">
        <f t="shared" si="7"/>
        <v>20502</v>
      </c>
      <c r="I248" s="29" t="s">
        <v>1969</v>
      </c>
      <c r="J248" s="29">
        <v>46</v>
      </c>
      <c r="K248" s="20" t="s">
        <v>2069</v>
      </c>
    </row>
    <row r="249" spans="1:11">
      <c r="A249" s="25" t="s">
        <v>2068</v>
      </c>
      <c r="B249" s="26">
        <v>61</v>
      </c>
      <c r="C249" s="17" t="str">
        <f t="shared" si="8"/>
        <v>208</v>
      </c>
      <c r="D249" s="27" t="s">
        <v>1969</v>
      </c>
      <c r="E249" s="19" t="s">
        <v>2043</v>
      </c>
      <c r="F249" s="19">
        <v>11</v>
      </c>
      <c r="G249" s="19" t="str">
        <f t="shared" si="7"/>
        <v>20502</v>
      </c>
      <c r="I249" s="29" t="s">
        <v>1969</v>
      </c>
      <c r="J249" s="29">
        <v>61</v>
      </c>
      <c r="K249" s="20" t="s">
        <v>2069</v>
      </c>
    </row>
    <row r="250" spans="1:11">
      <c r="A250" s="25" t="s">
        <v>2068</v>
      </c>
      <c r="B250" s="26">
        <v>45</v>
      </c>
      <c r="C250" s="17" t="str">
        <f t="shared" si="8"/>
        <v>208</v>
      </c>
      <c r="D250" s="27" t="s">
        <v>1974</v>
      </c>
      <c r="E250" s="19" t="s">
        <v>2043</v>
      </c>
      <c r="F250" s="19">
        <v>26</v>
      </c>
      <c r="G250" s="19" t="str">
        <f t="shared" si="7"/>
        <v>20502</v>
      </c>
      <c r="I250" s="29" t="s">
        <v>1974</v>
      </c>
      <c r="J250" s="29">
        <v>45</v>
      </c>
      <c r="K250" s="20" t="s">
        <v>2069</v>
      </c>
    </row>
    <row r="251" spans="1:11">
      <c r="A251" s="25" t="s">
        <v>2068</v>
      </c>
      <c r="B251" s="26">
        <v>1</v>
      </c>
      <c r="C251" s="17" t="str">
        <f t="shared" si="8"/>
        <v>208</v>
      </c>
      <c r="D251" s="27" t="s">
        <v>1973</v>
      </c>
      <c r="E251" s="19" t="s">
        <v>2043</v>
      </c>
      <c r="F251" s="19">
        <v>6</v>
      </c>
      <c r="G251" s="19" t="str">
        <f t="shared" si="7"/>
        <v>20502</v>
      </c>
      <c r="I251" s="29" t="s">
        <v>1973</v>
      </c>
      <c r="J251" s="29">
        <v>1</v>
      </c>
      <c r="K251" s="20" t="s">
        <v>2069</v>
      </c>
    </row>
    <row r="252" spans="1:11">
      <c r="A252" s="25" t="s">
        <v>2068</v>
      </c>
      <c r="B252" s="26">
        <v>560</v>
      </c>
      <c r="C252" s="17" t="str">
        <f t="shared" si="8"/>
        <v>208</v>
      </c>
      <c r="D252" s="27" t="s">
        <v>1972</v>
      </c>
      <c r="E252" s="19" t="s">
        <v>2043</v>
      </c>
      <c r="F252" s="19">
        <v>18</v>
      </c>
      <c r="G252" s="19" t="str">
        <f t="shared" si="7"/>
        <v>20502</v>
      </c>
      <c r="I252" s="29" t="s">
        <v>1972</v>
      </c>
      <c r="J252" s="29">
        <v>560</v>
      </c>
      <c r="K252" s="20" t="s">
        <v>2069</v>
      </c>
    </row>
    <row r="253" spans="1:11">
      <c r="A253" s="25" t="s">
        <v>2070</v>
      </c>
      <c r="B253" s="26">
        <v>179</v>
      </c>
      <c r="C253" s="17" t="str">
        <f t="shared" si="8"/>
        <v>208</v>
      </c>
      <c r="D253" s="27" t="s">
        <v>1972</v>
      </c>
      <c r="E253" s="19" t="s">
        <v>2043</v>
      </c>
      <c r="F253" s="19">
        <v>20</v>
      </c>
      <c r="G253" s="19" t="str">
        <f t="shared" si="7"/>
        <v>20502</v>
      </c>
      <c r="I253" s="29" t="s">
        <v>1972</v>
      </c>
      <c r="J253" s="29">
        <v>179</v>
      </c>
      <c r="K253" s="20" t="s">
        <v>2069</v>
      </c>
    </row>
    <row r="254" spans="1:11">
      <c r="A254" s="25" t="s">
        <v>2070</v>
      </c>
      <c r="B254" s="26">
        <v>15</v>
      </c>
      <c r="C254" s="17" t="str">
        <f t="shared" si="8"/>
        <v>208</v>
      </c>
      <c r="D254" s="27" t="s">
        <v>1969</v>
      </c>
      <c r="E254" s="19" t="s">
        <v>2043</v>
      </c>
      <c r="F254" s="19">
        <v>31</v>
      </c>
      <c r="G254" s="19" t="str">
        <f t="shared" si="7"/>
        <v>20502</v>
      </c>
      <c r="I254" s="29" t="s">
        <v>1969</v>
      </c>
      <c r="J254" s="29">
        <v>15</v>
      </c>
      <c r="K254" s="20" t="s">
        <v>2069</v>
      </c>
    </row>
    <row r="255" spans="1:11">
      <c r="A255" s="25" t="s">
        <v>2070</v>
      </c>
      <c r="B255" s="26">
        <v>24</v>
      </c>
      <c r="C255" s="17" t="str">
        <f t="shared" si="8"/>
        <v>208</v>
      </c>
      <c r="D255" s="27" t="s">
        <v>1974</v>
      </c>
      <c r="E255" s="19" t="s">
        <v>2043</v>
      </c>
      <c r="F255" s="19">
        <v>42</v>
      </c>
      <c r="G255" s="19" t="str">
        <f t="shared" si="7"/>
        <v>20502</v>
      </c>
      <c r="I255" s="29" t="s">
        <v>1974</v>
      </c>
      <c r="J255" s="29">
        <v>24</v>
      </c>
      <c r="K255" s="20" t="s">
        <v>2069</v>
      </c>
    </row>
    <row r="256" spans="1:11">
      <c r="A256" s="25" t="s">
        <v>2071</v>
      </c>
      <c r="B256" s="26">
        <v>50</v>
      </c>
      <c r="C256" s="17" t="str">
        <f t="shared" si="8"/>
        <v>208</v>
      </c>
      <c r="D256" s="27" t="s">
        <v>1969</v>
      </c>
      <c r="E256" s="19" t="s">
        <v>2043</v>
      </c>
      <c r="F256" s="19">
        <v>60</v>
      </c>
      <c r="G256" s="19" t="str">
        <f t="shared" si="7"/>
        <v>20502</v>
      </c>
      <c r="I256" s="29" t="s">
        <v>1969</v>
      </c>
      <c r="J256" s="29">
        <v>50</v>
      </c>
      <c r="K256" s="20" t="s">
        <v>2069</v>
      </c>
    </row>
    <row r="257" spans="1:11">
      <c r="A257" s="25" t="s">
        <v>2071</v>
      </c>
      <c r="B257" s="26">
        <v>1</v>
      </c>
      <c r="C257" s="17" t="str">
        <f t="shared" si="8"/>
        <v>208</v>
      </c>
      <c r="D257" s="27" t="s">
        <v>1973</v>
      </c>
      <c r="E257" s="19" t="s">
        <v>2043</v>
      </c>
      <c r="F257" s="19">
        <v>1</v>
      </c>
      <c r="G257" s="19" t="str">
        <f t="shared" si="7"/>
        <v>20502</v>
      </c>
      <c r="I257" s="29" t="s">
        <v>1973</v>
      </c>
      <c r="J257" s="29">
        <v>1</v>
      </c>
      <c r="K257" s="20" t="s">
        <v>2069</v>
      </c>
    </row>
    <row r="258" spans="1:11">
      <c r="A258" s="25" t="s">
        <v>2071</v>
      </c>
      <c r="B258" s="26">
        <v>491</v>
      </c>
      <c r="C258" s="17" t="str">
        <f t="shared" si="8"/>
        <v>208</v>
      </c>
      <c r="D258" s="27" t="s">
        <v>1972</v>
      </c>
      <c r="E258" s="19" t="s">
        <v>2043</v>
      </c>
      <c r="F258" s="19">
        <v>20</v>
      </c>
      <c r="G258" s="19" t="str">
        <f t="shared" si="7"/>
        <v>20502</v>
      </c>
      <c r="I258" s="29" t="s">
        <v>1972</v>
      </c>
      <c r="J258" s="29">
        <v>491</v>
      </c>
      <c r="K258" s="20" t="s">
        <v>2069</v>
      </c>
    </row>
    <row r="259" spans="1:11">
      <c r="A259" s="25" t="s">
        <v>2071</v>
      </c>
      <c r="B259" s="26">
        <v>31</v>
      </c>
      <c r="C259" s="17" t="str">
        <f t="shared" ref="C259:C322" si="9">MID(A259,1,3)</f>
        <v>208</v>
      </c>
      <c r="D259" s="27" t="s">
        <v>1974</v>
      </c>
      <c r="E259" s="19" t="s">
        <v>2062</v>
      </c>
      <c r="F259" s="19">
        <v>1</v>
      </c>
      <c r="G259" s="19" t="str">
        <f t="shared" ref="G259:G322" si="10">MID(E259,1,5)</f>
        <v>20805</v>
      </c>
      <c r="I259" s="29" t="s">
        <v>1974</v>
      </c>
      <c r="J259" s="29">
        <v>31</v>
      </c>
      <c r="K259" s="20" t="s">
        <v>2069</v>
      </c>
    </row>
    <row r="260" spans="1:11">
      <c r="A260" s="25" t="s">
        <v>2072</v>
      </c>
      <c r="B260" s="26">
        <v>100</v>
      </c>
      <c r="C260" s="17" t="str">
        <f t="shared" si="9"/>
        <v>208</v>
      </c>
      <c r="D260" s="27" t="s">
        <v>1973</v>
      </c>
      <c r="E260" s="19" t="s">
        <v>1976</v>
      </c>
      <c r="F260" s="19">
        <v>3</v>
      </c>
      <c r="G260" s="19" t="str">
        <f t="shared" si="10"/>
        <v>22102</v>
      </c>
      <c r="I260" s="29" t="s">
        <v>1973</v>
      </c>
      <c r="J260" s="29">
        <v>100</v>
      </c>
      <c r="K260" s="20" t="s">
        <v>2069</v>
      </c>
    </row>
    <row r="261" spans="1:11">
      <c r="A261" s="25" t="s">
        <v>2073</v>
      </c>
      <c r="B261" s="26">
        <v>52</v>
      </c>
      <c r="C261" s="17" t="str">
        <f t="shared" si="9"/>
        <v>208</v>
      </c>
      <c r="D261" s="27" t="s">
        <v>1974</v>
      </c>
      <c r="E261" s="19" t="s">
        <v>2062</v>
      </c>
      <c r="F261" s="19">
        <v>1</v>
      </c>
      <c r="G261" s="19" t="str">
        <f t="shared" si="10"/>
        <v>20805</v>
      </c>
      <c r="I261" s="29" t="s">
        <v>1974</v>
      </c>
      <c r="J261" s="29">
        <v>52</v>
      </c>
      <c r="K261" s="20" t="s">
        <v>2069</v>
      </c>
    </row>
    <row r="262" spans="1:11">
      <c r="A262" s="25" t="s">
        <v>2073</v>
      </c>
      <c r="B262" s="26">
        <v>227</v>
      </c>
      <c r="C262" s="17" t="str">
        <f t="shared" si="9"/>
        <v>208</v>
      </c>
      <c r="D262" s="27" t="s">
        <v>1972</v>
      </c>
      <c r="E262" s="19" t="s">
        <v>2042</v>
      </c>
      <c r="F262" s="19">
        <v>1</v>
      </c>
      <c r="G262" s="19" t="str">
        <f t="shared" si="10"/>
        <v>20502</v>
      </c>
      <c r="I262" s="29" t="s">
        <v>1972</v>
      </c>
      <c r="J262" s="29">
        <v>227</v>
      </c>
      <c r="K262" s="20" t="s">
        <v>2069</v>
      </c>
    </row>
    <row r="263" spans="1:11">
      <c r="A263" s="25" t="s">
        <v>2073</v>
      </c>
      <c r="B263" s="26">
        <v>23</v>
      </c>
      <c r="C263" s="17" t="str">
        <f t="shared" si="9"/>
        <v>208</v>
      </c>
      <c r="D263" s="27" t="s">
        <v>1969</v>
      </c>
      <c r="E263" s="19" t="s">
        <v>2042</v>
      </c>
      <c r="F263" s="19">
        <v>4</v>
      </c>
      <c r="G263" s="19" t="str">
        <f t="shared" si="10"/>
        <v>20502</v>
      </c>
      <c r="I263" s="29" t="s">
        <v>1969</v>
      </c>
      <c r="J263" s="29">
        <v>23</v>
      </c>
      <c r="K263" s="20" t="s">
        <v>2069</v>
      </c>
    </row>
    <row r="264" spans="1:11">
      <c r="A264" s="25" t="s">
        <v>2073</v>
      </c>
      <c r="B264" s="26">
        <v>1</v>
      </c>
      <c r="C264" s="17" t="str">
        <f t="shared" si="9"/>
        <v>208</v>
      </c>
      <c r="D264" s="27" t="s">
        <v>1974</v>
      </c>
      <c r="E264" s="19" t="s">
        <v>1976</v>
      </c>
      <c r="F264" s="19">
        <v>20</v>
      </c>
      <c r="G264" s="19" t="str">
        <f t="shared" si="10"/>
        <v>22102</v>
      </c>
      <c r="I264" s="29" t="s">
        <v>1974</v>
      </c>
      <c r="J264" s="29">
        <v>1</v>
      </c>
      <c r="K264" s="20" t="s">
        <v>2069</v>
      </c>
    </row>
    <row r="265" spans="1:11">
      <c r="A265" s="25" t="s">
        <v>2073</v>
      </c>
      <c r="B265" s="26">
        <v>1</v>
      </c>
      <c r="C265" s="17" t="str">
        <f t="shared" si="9"/>
        <v>208</v>
      </c>
      <c r="D265" s="27" t="s">
        <v>1973</v>
      </c>
      <c r="E265" s="19" t="s">
        <v>2062</v>
      </c>
      <c r="F265" s="19">
        <v>2</v>
      </c>
      <c r="G265" s="19" t="str">
        <f t="shared" si="10"/>
        <v>20805</v>
      </c>
      <c r="I265" s="29" t="s">
        <v>1973</v>
      </c>
      <c r="J265" s="29">
        <v>1</v>
      </c>
      <c r="K265" s="20" t="s">
        <v>2069</v>
      </c>
    </row>
    <row r="266" spans="1:11">
      <c r="A266" s="25" t="s">
        <v>2073</v>
      </c>
      <c r="B266" s="26">
        <v>24</v>
      </c>
      <c r="C266" s="17" t="str">
        <f t="shared" si="9"/>
        <v>208</v>
      </c>
      <c r="D266" s="27" t="s">
        <v>1969</v>
      </c>
      <c r="E266" s="19" t="s">
        <v>2042</v>
      </c>
      <c r="F266" s="19">
        <v>7</v>
      </c>
      <c r="G266" s="19" t="str">
        <f t="shared" si="10"/>
        <v>20502</v>
      </c>
      <c r="I266" s="29" t="s">
        <v>1969</v>
      </c>
      <c r="J266" s="29">
        <v>24</v>
      </c>
      <c r="K266" s="20" t="s">
        <v>2069</v>
      </c>
    </row>
    <row r="267" spans="1:11">
      <c r="A267" s="25" t="s">
        <v>2073</v>
      </c>
      <c r="B267" s="26">
        <v>4</v>
      </c>
      <c r="C267" s="17" t="str">
        <f t="shared" si="9"/>
        <v>208</v>
      </c>
      <c r="D267" s="27" t="s">
        <v>1973</v>
      </c>
      <c r="E267" s="19" t="s">
        <v>2042</v>
      </c>
      <c r="F267" s="19">
        <v>7</v>
      </c>
      <c r="G267" s="19" t="str">
        <f t="shared" si="10"/>
        <v>20502</v>
      </c>
      <c r="I267" s="29" t="s">
        <v>1973</v>
      </c>
      <c r="J267" s="29">
        <v>4</v>
      </c>
      <c r="K267" s="20" t="s">
        <v>2069</v>
      </c>
    </row>
    <row r="268" spans="1:11">
      <c r="A268" s="25" t="s">
        <v>2074</v>
      </c>
      <c r="B268" s="26">
        <v>28</v>
      </c>
      <c r="C268" s="17" t="str">
        <f t="shared" si="9"/>
        <v>208</v>
      </c>
      <c r="D268" s="27" t="s">
        <v>1969</v>
      </c>
      <c r="E268" s="19" t="s">
        <v>2042</v>
      </c>
      <c r="F268" s="19">
        <v>1</v>
      </c>
      <c r="G268" s="19" t="str">
        <f t="shared" si="10"/>
        <v>20502</v>
      </c>
      <c r="I268" s="29" t="s">
        <v>1969</v>
      </c>
      <c r="J268" s="29">
        <v>28</v>
      </c>
      <c r="K268" s="20" t="s">
        <v>2069</v>
      </c>
    </row>
    <row r="269" spans="1:11">
      <c r="A269" s="25" t="s">
        <v>2075</v>
      </c>
      <c r="B269" s="26">
        <v>5</v>
      </c>
      <c r="C269" s="17" t="str">
        <f t="shared" si="9"/>
        <v>208</v>
      </c>
      <c r="D269" s="27" t="s">
        <v>1969</v>
      </c>
      <c r="E269" s="19" t="s">
        <v>2047</v>
      </c>
      <c r="F269" s="19">
        <v>6</v>
      </c>
      <c r="G269" s="19" t="str">
        <f t="shared" si="10"/>
        <v>20502</v>
      </c>
      <c r="I269" s="29" t="s">
        <v>1969</v>
      </c>
      <c r="J269" s="29">
        <v>5</v>
      </c>
      <c r="K269" s="20" t="s">
        <v>2069</v>
      </c>
    </row>
    <row r="270" spans="1:11">
      <c r="A270" s="25" t="s">
        <v>1970</v>
      </c>
      <c r="B270" s="26">
        <v>7</v>
      </c>
      <c r="C270" s="17" t="str">
        <f t="shared" si="9"/>
        <v>208</v>
      </c>
      <c r="D270" s="27" t="s">
        <v>1973</v>
      </c>
      <c r="E270" s="19" t="s">
        <v>2047</v>
      </c>
      <c r="F270" s="19">
        <v>18</v>
      </c>
      <c r="G270" s="19" t="str">
        <f t="shared" si="10"/>
        <v>20502</v>
      </c>
      <c r="I270" s="29" t="s">
        <v>1973</v>
      </c>
      <c r="J270" s="29">
        <v>7</v>
      </c>
      <c r="K270" s="20" t="s">
        <v>2069</v>
      </c>
    </row>
    <row r="271" spans="1:11">
      <c r="A271" s="25" t="s">
        <v>1970</v>
      </c>
      <c r="B271" s="26">
        <v>57</v>
      </c>
      <c r="C271" s="17" t="str">
        <f t="shared" si="9"/>
        <v>208</v>
      </c>
      <c r="D271" s="27" t="s">
        <v>1973</v>
      </c>
      <c r="E271" s="19" t="s">
        <v>2047</v>
      </c>
      <c r="F271" s="19">
        <v>1</v>
      </c>
      <c r="G271" s="19" t="str">
        <f t="shared" si="10"/>
        <v>20502</v>
      </c>
      <c r="I271" s="29" t="s">
        <v>1973</v>
      </c>
      <c r="J271" s="29">
        <v>57</v>
      </c>
      <c r="K271" s="20" t="s">
        <v>2069</v>
      </c>
    </row>
    <row r="272" spans="1:11">
      <c r="A272" s="25" t="s">
        <v>1970</v>
      </c>
      <c r="B272" s="26">
        <v>10</v>
      </c>
      <c r="C272" s="17" t="str">
        <f t="shared" si="9"/>
        <v>208</v>
      </c>
      <c r="D272" s="27" t="s">
        <v>1973</v>
      </c>
      <c r="E272" s="19" t="s">
        <v>2027</v>
      </c>
      <c r="F272" s="19">
        <v>13</v>
      </c>
      <c r="G272" s="19" t="str">
        <f t="shared" si="10"/>
        <v>20199</v>
      </c>
      <c r="I272" s="29" t="s">
        <v>1973</v>
      </c>
      <c r="J272" s="29">
        <v>10</v>
      </c>
      <c r="K272" s="20" t="s">
        <v>2069</v>
      </c>
    </row>
    <row r="273" spans="1:11">
      <c r="A273" s="25" t="s">
        <v>1970</v>
      </c>
      <c r="B273" s="26">
        <v>1</v>
      </c>
      <c r="C273" s="17" t="str">
        <f t="shared" si="9"/>
        <v>208</v>
      </c>
      <c r="D273" s="27" t="s">
        <v>1969</v>
      </c>
      <c r="E273" s="19" t="s">
        <v>2047</v>
      </c>
      <c r="F273" s="19">
        <v>9</v>
      </c>
      <c r="G273" s="19" t="str">
        <f t="shared" si="10"/>
        <v>20502</v>
      </c>
      <c r="I273" s="29" t="s">
        <v>1969</v>
      </c>
      <c r="J273" s="29">
        <v>1</v>
      </c>
      <c r="K273" s="20" t="s">
        <v>2069</v>
      </c>
    </row>
    <row r="274" spans="1:11">
      <c r="A274" s="25" t="s">
        <v>2062</v>
      </c>
      <c r="B274" s="26">
        <v>94</v>
      </c>
      <c r="C274" s="17" t="str">
        <f t="shared" si="9"/>
        <v>208</v>
      </c>
      <c r="D274" s="27" t="s">
        <v>1973</v>
      </c>
      <c r="E274" s="19" t="s">
        <v>2047</v>
      </c>
      <c r="F274" s="19">
        <v>76</v>
      </c>
      <c r="G274" s="19" t="str">
        <f t="shared" si="10"/>
        <v>20502</v>
      </c>
      <c r="I274" s="29" t="s">
        <v>1973</v>
      </c>
      <c r="J274" s="29">
        <v>94</v>
      </c>
      <c r="K274" s="20" t="s">
        <v>2069</v>
      </c>
    </row>
    <row r="275" spans="1:11">
      <c r="A275" s="25" t="s">
        <v>2076</v>
      </c>
      <c r="B275" s="26">
        <v>28</v>
      </c>
      <c r="C275" s="17" t="str">
        <f t="shared" si="9"/>
        <v>208</v>
      </c>
      <c r="D275" s="27" t="s">
        <v>1973</v>
      </c>
      <c r="E275" s="19" t="s">
        <v>2062</v>
      </c>
      <c r="F275" s="19">
        <v>1</v>
      </c>
      <c r="G275" s="19" t="str">
        <f t="shared" si="10"/>
        <v>20805</v>
      </c>
      <c r="I275" s="29" t="s">
        <v>1973</v>
      </c>
      <c r="J275" s="29">
        <v>28</v>
      </c>
      <c r="K275" s="20" t="s">
        <v>2069</v>
      </c>
    </row>
    <row r="276" spans="1:11">
      <c r="A276" s="25" t="s">
        <v>2076</v>
      </c>
      <c r="B276" s="26">
        <v>84</v>
      </c>
      <c r="C276" s="17" t="str">
        <f t="shared" si="9"/>
        <v>208</v>
      </c>
      <c r="D276" s="27" t="s">
        <v>1969</v>
      </c>
      <c r="E276" s="19" t="s">
        <v>1976</v>
      </c>
      <c r="F276" s="19">
        <v>3</v>
      </c>
      <c r="G276" s="19" t="str">
        <f t="shared" si="10"/>
        <v>22102</v>
      </c>
      <c r="I276" s="29" t="s">
        <v>1969</v>
      </c>
      <c r="J276" s="29">
        <v>84</v>
      </c>
      <c r="K276" s="20" t="s">
        <v>2069</v>
      </c>
    </row>
    <row r="277" spans="1:11">
      <c r="A277" s="25" t="s">
        <v>2001</v>
      </c>
      <c r="B277" s="26">
        <v>4515</v>
      </c>
      <c r="C277" s="17" t="str">
        <f t="shared" si="9"/>
        <v>208</v>
      </c>
      <c r="D277" s="27" t="s">
        <v>1972</v>
      </c>
      <c r="E277" s="19" t="s">
        <v>2042</v>
      </c>
      <c r="F277" s="19">
        <v>3</v>
      </c>
      <c r="G277" s="19" t="str">
        <f t="shared" si="10"/>
        <v>20502</v>
      </c>
      <c r="I277" s="29" t="s">
        <v>1972</v>
      </c>
      <c r="J277" s="29">
        <v>4515</v>
      </c>
      <c r="K277" s="20" t="s">
        <v>2069</v>
      </c>
    </row>
    <row r="278" spans="1:11">
      <c r="A278" s="25" t="s">
        <v>2001</v>
      </c>
      <c r="B278" s="26">
        <v>7850</v>
      </c>
      <c r="C278" s="17" t="str">
        <f t="shared" si="9"/>
        <v>208</v>
      </c>
      <c r="D278" s="27" t="s">
        <v>1974</v>
      </c>
      <c r="E278" s="19" t="s">
        <v>2042</v>
      </c>
      <c r="F278" s="19">
        <v>1</v>
      </c>
      <c r="G278" s="19" t="str">
        <f t="shared" si="10"/>
        <v>20502</v>
      </c>
      <c r="I278" s="29" t="s">
        <v>1974</v>
      </c>
      <c r="J278" s="29">
        <v>7850</v>
      </c>
      <c r="K278" s="20" t="s">
        <v>2069</v>
      </c>
    </row>
    <row r="279" spans="1:11">
      <c r="A279" s="25" t="s">
        <v>2077</v>
      </c>
      <c r="B279" s="26">
        <v>80</v>
      </c>
      <c r="C279" s="17" t="str">
        <f t="shared" si="9"/>
        <v>208</v>
      </c>
      <c r="D279" s="27" t="s">
        <v>1974</v>
      </c>
      <c r="E279" s="19" t="s">
        <v>2062</v>
      </c>
      <c r="F279" s="19">
        <v>1</v>
      </c>
      <c r="G279" s="19" t="str">
        <f t="shared" si="10"/>
        <v>20805</v>
      </c>
      <c r="I279" s="29" t="s">
        <v>1974</v>
      </c>
      <c r="J279" s="29">
        <v>80</v>
      </c>
      <c r="K279" s="20" t="s">
        <v>2069</v>
      </c>
    </row>
    <row r="280" spans="1:11">
      <c r="A280" s="25" t="s">
        <v>2078</v>
      </c>
      <c r="B280" s="26">
        <v>1500</v>
      </c>
      <c r="C280" s="17" t="str">
        <f t="shared" si="9"/>
        <v>208</v>
      </c>
      <c r="D280" s="27" t="s">
        <v>1973</v>
      </c>
      <c r="E280" s="19" t="s">
        <v>1976</v>
      </c>
      <c r="F280" s="19">
        <v>2</v>
      </c>
      <c r="G280" s="19" t="str">
        <f t="shared" si="10"/>
        <v>22102</v>
      </c>
      <c r="I280" s="29" t="s">
        <v>1973</v>
      </c>
      <c r="J280" s="29">
        <v>1500</v>
      </c>
      <c r="K280" s="20" t="s">
        <v>2069</v>
      </c>
    </row>
    <row r="281" spans="1:11">
      <c r="A281" s="25" t="s">
        <v>1982</v>
      </c>
      <c r="B281" s="26">
        <v>2000</v>
      </c>
      <c r="C281" s="17" t="str">
        <f t="shared" si="9"/>
        <v>208</v>
      </c>
      <c r="D281" s="27" t="s">
        <v>1973</v>
      </c>
      <c r="E281" s="19" t="s">
        <v>2042</v>
      </c>
      <c r="F281" s="19">
        <v>2</v>
      </c>
      <c r="G281" s="19" t="str">
        <f t="shared" si="10"/>
        <v>20502</v>
      </c>
      <c r="I281" s="29" t="s">
        <v>1973</v>
      </c>
      <c r="J281" s="29">
        <v>2000</v>
      </c>
      <c r="K281" s="20" t="s">
        <v>2069</v>
      </c>
    </row>
    <row r="282" spans="1:11">
      <c r="A282" s="25" t="s">
        <v>2079</v>
      </c>
      <c r="B282" s="26">
        <v>1406</v>
      </c>
      <c r="C282" s="17" t="str">
        <f t="shared" si="9"/>
        <v>208</v>
      </c>
      <c r="D282" s="27" t="s">
        <v>1973</v>
      </c>
      <c r="E282" s="19" t="s">
        <v>2042</v>
      </c>
      <c r="F282" s="19">
        <v>1</v>
      </c>
      <c r="G282" s="19" t="str">
        <f t="shared" si="10"/>
        <v>20502</v>
      </c>
      <c r="I282" s="29" t="s">
        <v>1973</v>
      </c>
      <c r="J282" s="29">
        <v>1406</v>
      </c>
      <c r="K282" s="20" t="s">
        <v>2069</v>
      </c>
    </row>
    <row r="283" spans="1:11">
      <c r="A283" s="25" t="s">
        <v>2080</v>
      </c>
      <c r="B283" s="26">
        <v>12</v>
      </c>
      <c r="C283" s="17" t="str">
        <f t="shared" si="9"/>
        <v>208</v>
      </c>
      <c r="D283" s="27" t="s">
        <v>1969</v>
      </c>
      <c r="E283" s="19" t="s">
        <v>1976</v>
      </c>
      <c r="F283" s="19">
        <v>1</v>
      </c>
      <c r="G283" s="19" t="str">
        <f t="shared" si="10"/>
        <v>22102</v>
      </c>
      <c r="I283" s="29" t="s">
        <v>1969</v>
      </c>
      <c r="J283" s="29">
        <v>12</v>
      </c>
      <c r="K283" s="20" t="s">
        <v>2069</v>
      </c>
    </row>
    <row r="284" spans="1:11">
      <c r="A284" s="25" t="s">
        <v>2081</v>
      </c>
      <c r="B284" s="26">
        <v>349</v>
      </c>
      <c r="C284" s="17" t="str">
        <f t="shared" si="9"/>
        <v>208</v>
      </c>
      <c r="D284" s="27" t="s">
        <v>1973</v>
      </c>
      <c r="E284" s="19" t="s">
        <v>2042</v>
      </c>
      <c r="F284" s="19">
        <v>1</v>
      </c>
      <c r="G284" s="19" t="str">
        <f t="shared" si="10"/>
        <v>20502</v>
      </c>
      <c r="I284" s="29" t="s">
        <v>1973</v>
      </c>
      <c r="J284" s="29">
        <v>349</v>
      </c>
      <c r="K284" s="20" t="s">
        <v>2069</v>
      </c>
    </row>
    <row r="285" spans="1:11">
      <c r="A285" s="25" t="s">
        <v>2082</v>
      </c>
      <c r="B285" s="26">
        <v>60</v>
      </c>
      <c r="C285" s="17" t="str">
        <f t="shared" si="9"/>
        <v>208</v>
      </c>
      <c r="D285" s="27" t="s">
        <v>1973</v>
      </c>
      <c r="E285" s="19" t="s">
        <v>2042</v>
      </c>
      <c r="F285" s="19">
        <v>2</v>
      </c>
      <c r="G285" s="19" t="str">
        <f t="shared" si="10"/>
        <v>20502</v>
      </c>
      <c r="I285" s="29" t="s">
        <v>1973</v>
      </c>
      <c r="J285" s="29">
        <v>60</v>
      </c>
      <c r="K285" s="20" t="s">
        <v>2069</v>
      </c>
    </row>
    <row r="286" spans="1:11">
      <c r="A286" s="25" t="s">
        <v>2083</v>
      </c>
      <c r="B286" s="26">
        <v>106</v>
      </c>
      <c r="C286" s="17" t="str">
        <f t="shared" si="9"/>
        <v>208</v>
      </c>
      <c r="D286" s="27" t="s">
        <v>1973</v>
      </c>
      <c r="E286" s="19" t="s">
        <v>1976</v>
      </c>
      <c r="F286" s="19">
        <v>31</v>
      </c>
      <c r="G286" s="19" t="str">
        <f t="shared" si="10"/>
        <v>22102</v>
      </c>
      <c r="I286" s="29" t="s">
        <v>1973</v>
      </c>
      <c r="J286" s="29">
        <v>106</v>
      </c>
      <c r="K286" s="20" t="s">
        <v>2069</v>
      </c>
    </row>
    <row r="287" spans="1:11">
      <c r="A287" s="25" t="s">
        <v>2084</v>
      </c>
      <c r="B287" s="26">
        <v>20</v>
      </c>
      <c r="C287" s="17" t="str">
        <f t="shared" si="9"/>
        <v>208</v>
      </c>
      <c r="D287" s="27" t="s">
        <v>1973</v>
      </c>
      <c r="E287" s="19" t="s">
        <v>2062</v>
      </c>
      <c r="F287" s="19">
        <v>2</v>
      </c>
      <c r="G287" s="19" t="str">
        <f t="shared" si="10"/>
        <v>20805</v>
      </c>
      <c r="I287" s="29" t="s">
        <v>1973</v>
      </c>
      <c r="J287" s="29">
        <v>20</v>
      </c>
      <c r="K287" s="20" t="s">
        <v>2069</v>
      </c>
    </row>
    <row r="288" spans="1:11">
      <c r="A288" s="25" t="s">
        <v>2085</v>
      </c>
      <c r="B288" s="26">
        <v>42</v>
      </c>
      <c r="C288" s="17" t="str">
        <f t="shared" si="9"/>
        <v>208</v>
      </c>
      <c r="D288" s="27" t="s">
        <v>1973</v>
      </c>
      <c r="E288" s="19" t="s">
        <v>2042</v>
      </c>
      <c r="F288" s="19">
        <v>13</v>
      </c>
      <c r="G288" s="19" t="str">
        <f t="shared" si="10"/>
        <v>20502</v>
      </c>
      <c r="I288" s="29" t="s">
        <v>1973</v>
      </c>
      <c r="J288" s="29">
        <v>42</v>
      </c>
      <c r="K288" s="20" t="s">
        <v>2069</v>
      </c>
    </row>
    <row r="289" spans="1:11">
      <c r="A289" s="25" t="s">
        <v>2086</v>
      </c>
      <c r="B289" s="26">
        <v>750</v>
      </c>
      <c r="C289" s="17" t="str">
        <f t="shared" si="9"/>
        <v>208</v>
      </c>
      <c r="D289" s="27" t="s">
        <v>1973</v>
      </c>
      <c r="E289" s="19" t="s">
        <v>2047</v>
      </c>
      <c r="F289" s="19">
        <v>19</v>
      </c>
      <c r="G289" s="19" t="str">
        <f t="shared" si="10"/>
        <v>20502</v>
      </c>
      <c r="I289" s="29" t="s">
        <v>1973</v>
      </c>
      <c r="J289" s="29">
        <v>750</v>
      </c>
      <c r="K289" s="20" t="s">
        <v>2069</v>
      </c>
    </row>
    <row r="290" spans="1:11">
      <c r="A290" s="25" t="s">
        <v>2087</v>
      </c>
      <c r="B290" s="26">
        <v>100</v>
      </c>
      <c r="C290" s="17" t="str">
        <f t="shared" si="9"/>
        <v>208</v>
      </c>
      <c r="D290" s="27" t="s">
        <v>1974</v>
      </c>
      <c r="E290" s="19" t="s">
        <v>2047</v>
      </c>
      <c r="F290" s="19">
        <v>2</v>
      </c>
      <c r="G290" s="19" t="str">
        <f t="shared" si="10"/>
        <v>20502</v>
      </c>
      <c r="I290" s="29" t="s">
        <v>1974</v>
      </c>
      <c r="J290" s="29">
        <v>100</v>
      </c>
      <c r="K290" s="20" t="s">
        <v>2069</v>
      </c>
    </row>
    <row r="291" spans="1:11">
      <c r="A291" s="25" t="s">
        <v>2087</v>
      </c>
      <c r="B291" s="26">
        <v>1</v>
      </c>
      <c r="C291" s="17" t="str">
        <f t="shared" si="9"/>
        <v>208</v>
      </c>
      <c r="D291" s="27" t="s">
        <v>1973</v>
      </c>
      <c r="E291" s="19" t="s">
        <v>2047</v>
      </c>
      <c r="F291" s="19">
        <v>2</v>
      </c>
      <c r="G291" s="19" t="str">
        <f t="shared" si="10"/>
        <v>20502</v>
      </c>
      <c r="I291" s="29" t="s">
        <v>1973</v>
      </c>
      <c r="J291" s="29">
        <v>1</v>
      </c>
      <c r="K291" s="20" t="s">
        <v>2069</v>
      </c>
    </row>
    <row r="292" spans="1:11">
      <c r="A292" s="25" t="s">
        <v>2087</v>
      </c>
      <c r="B292" s="26">
        <v>185</v>
      </c>
      <c r="C292" s="17" t="str">
        <f t="shared" si="9"/>
        <v>208</v>
      </c>
      <c r="D292" s="27" t="s">
        <v>1974</v>
      </c>
      <c r="E292" s="19" t="s">
        <v>2047</v>
      </c>
      <c r="F292" s="19">
        <v>33</v>
      </c>
      <c r="G292" s="19" t="str">
        <f t="shared" si="10"/>
        <v>20502</v>
      </c>
      <c r="I292" s="29" t="s">
        <v>1974</v>
      </c>
      <c r="J292" s="29">
        <v>185</v>
      </c>
      <c r="K292" s="20" t="s">
        <v>2069</v>
      </c>
    </row>
    <row r="293" spans="1:11">
      <c r="A293" s="25" t="s">
        <v>2087</v>
      </c>
      <c r="B293" s="26">
        <v>38</v>
      </c>
      <c r="C293" s="17" t="str">
        <f t="shared" si="9"/>
        <v>208</v>
      </c>
      <c r="D293" s="27" t="s">
        <v>1969</v>
      </c>
      <c r="E293" s="19" t="s">
        <v>2047</v>
      </c>
      <c r="F293" s="19">
        <v>38</v>
      </c>
      <c r="G293" s="19" t="str">
        <f t="shared" si="10"/>
        <v>20502</v>
      </c>
      <c r="I293" s="29" t="s">
        <v>1969</v>
      </c>
      <c r="J293" s="29">
        <v>38</v>
      </c>
      <c r="K293" s="20" t="s">
        <v>2069</v>
      </c>
    </row>
    <row r="294" spans="1:11">
      <c r="A294" s="25" t="s">
        <v>2088</v>
      </c>
      <c r="B294" s="26">
        <v>8</v>
      </c>
      <c r="C294" s="17" t="str">
        <f t="shared" si="9"/>
        <v>208</v>
      </c>
      <c r="D294" s="27" t="s">
        <v>1969</v>
      </c>
      <c r="E294" s="19" t="s">
        <v>2047</v>
      </c>
      <c r="F294" s="19">
        <v>8</v>
      </c>
      <c r="G294" s="19" t="str">
        <f t="shared" si="10"/>
        <v>20502</v>
      </c>
      <c r="I294" s="29" t="s">
        <v>1969</v>
      </c>
      <c r="J294" s="29">
        <v>8</v>
      </c>
      <c r="K294" s="20" t="s">
        <v>2069</v>
      </c>
    </row>
    <row r="295" spans="1:11">
      <c r="A295" s="25" t="s">
        <v>2088</v>
      </c>
      <c r="B295" s="26">
        <v>66</v>
      </c>
      <c r="C295" s="17" t="str">
        <f t="shared" si="9"/>
        <v>208</v>
      </c>
      <c r="D295" s="27" t="s">
        <v>1972</v>
      </c>
      <c r="E295" s="19" t="s">
        <v>2047</v>
      </c>
      <c r="F295" s="19">
        <v>132</v>
      </c>
      <c r="G295" s="19" t="str">
        <f t="shared" si="10"/>
        <v>20502</v>
      </c>
      <c r="I295" s="29" t="s">
        <v>1972</v>
      </c>
      <c r="J295" s="29">
        <v>66</v>
      </c>
      <c r="K295" s="20" t="s">
        <v>2069</v>
      </c>
    </row>
    <row r="296" spans="1:11">
      <c r="A296" s="25" t="s">
        <v>2089</v>
      </c>
      <c r="B296" s="26">
        <v>21</v>
      </c>
      <c r="C296" s="17" t="str">
        <f t="shared" si="9"/>
        <v>208</v>
      </c>
      <c r="D296" s="27" t="s">
        <v>1973</v>
      </c>
      <c r="E296" s="19" t="s">
        <v>2047</v>
      </c>
      <c r="F296" s="19">
        <v>6</v>
      </c>
      <c r="G296" s="19" t="str">
        <f t="shared" si="10"/>
        <v>20502</v>
      </c>
      <c r="I296" s="29" t="s">
        <v>1973</v>
      </c>
      <c r="J296" s="29">
        <v>21</v>
      </c>
      <c r="K296" s="20" t="s">
        <v>2069</v>
      </c>
    </row>
    <row r="297" spans="1:11">
      <c r="A297" s="25" t="s">
        <v>2090</v>
      </c>
      <c r="B297" s="26">
        <v>89</v>
      </c>
      <c r="C297" s="17" t="str">
        <f t="shared" si="9"/>
        <v>208</v>
      </c>
      <c r="D297" s="27" t="s">
        <v>1973</v>
      </c>
      <c r="E297" s="19" t="s">
        <v>1970</v>
      </c>
      <c r="F297" s="19">
        <v>1</v>
      </c>
      <c r="G297" s="19" t="str">
        <f t="shared" si="10"/>
        <v>20805</v>
      </c>
      <c r="I297" s="29" t="s">
        <v>1973</v>
      </c>
      <c r="J297" s="29">
        <v>89</v>
      </c>
      <c r="K297" s="20" t="s">
        <v>2069</v>
      </c>
    </row>
    <row r="298" spans="1:11">
      <c r="A298" s="25" t="s">
        <v>2090</v>
      </c>
      <c r="B298" s="26">
        <v>56</v>
      </c>
      <c r="C298" s="17" t="str">
        <f t="shared" si="9"/>
        <v>208</v>
      </c>
      <c r="D298" s="27" t="s">
        <v>1973</v>
      </c>
      <c r="E298" s="19" t="s">
        <v>1976</v>
      </c>
      <c r="F298" s="19">
        <v>10</v>
      </c>
      <c r="G298" s="19" t="str">
        <f t="shared" si="10"/>
        <v>22102</v>
      </c>
      <c r="I298" s="29" t="s">
        <v>1973</v>
      </c>
      <c r="J298" s="29">
        <v>56</v>
      </c>
      <c r="K298" s="20" t="s">
        <v>2069</v>
      </c>
    </row>
    <row r="299" spans="1:11">
      <c r="A299" s="25" t="s">
        <v>2091</v>
      </c>
      <c r="B299" s="26">
        <v>95</v>
      </c>
      <c r="C299" s="17" t="str">
        <f t="shared" si="9"/>
        <v>208</v>
      </c>
      <c r="D299" s="27" t="s">
        <v>1973</v>
      </c>
      <c r="E299" s="19" t="s">
        <v>2048</v>
      </c>
      <c r="F299" s="19">
        <v>1</v>
      </c>
      <c r="G299" s="19" t="str">
        <f t="shared" si="10"/>
        <v>20503</v>
      </c>
      <c r="I299" s="29" t="s">
        <v>1973</v>
      </c>
      <c r="J299" s="29">
        <v>95</v>
      </c>
      <c r="K299" s="20" t="s">
        <v>2069</v>
      </c>
    </row>
    <row r="300" spans="1:11">
      <c r="A300" s="25" t="s">
        <v>2091</v>
      </c>
      <c r="B300" s="26">
        <v>5</v>
      </c>
      <c r="C300" s="17" t="str">
        <f t="shared" si="9"/>
        <v>208</v>
      </c>
      <c r="D300" s="27" t="s">
        <v>1907</v>
      </c>
      <c r="E300" s="19" t="s">
        <v>2048</v>
      </c>
      <c r="F300" s="19">
        <v>18</v>
      </c>
      <c r="G300" s="19" t="str">
        <f t="shared" si="10"/>
        <v>20503</v>
      </c>
      <c r="I300" s="29" t="s">
        <v>1907</v>
      </c>
      <c r="J300" s="29">
        <v>5</v>
      </c>
      <c r="K300" s="20" t="s">
        <v>2069</v>
      </c>
    </row>
    <row r="301" spans="1:11">
      <c r="A301" s="25" t="s">
        <v>2092</v>
      </c>
      <c r="B301" s="26">
        <v>369</v>
      </c>
      <c r="C301" s="17" t="str">
        <f t="shared" si="9"/>
        <v>208</v>
      </c>
      <c r="D301" s="27" t="s">
        <v>1973</v>
      </c>
      <c r="E301" s="19" t="s">
        <v>2048</v>
      </c>
      <c r="F301" s="19">
        <v>146</v>
      </c>
      <c r="G301" s="19" t="str">
        <f t="shared" si="10"/>
        <v>20503</v>
      </c>
      <c r="I301" s="29" t="s">
        <v>1973</v>
      </c>
      <c r="J301" s="29">
        <v>369</v>
      </c>
      <c r="K301" s="20" t="s">
        <v>2069</v>
      </c>
    </row>
    <row r="302" spans="1:11">
      <c r="A302" s="25" t="s">
        <v>2093</v>
      </c>
      <c r="B302" s="26">
        <v>176</v>
      </c>
      <c r="C302" s="17" t="str">
        <f t="shared" si="9"/>
        <v>208</v>
      </c>
      <c r="D302" s="27" t="s">
        <v>1973</v>
      </c>
      <c r="E302" s="19" t="s">
        <v>2047</v>
      </c>
      <c r="F302" s="19">
        <v>3</v>
      </c>
      <c r="G302" s="19" t="str">
        <f t="shared" si="10"/>
        <v>20502</v>
      </c>
      <c r="I302" s="29" t="s">
        <v>1973</v>
      </c>
      <c r="J302" s="29">
        <v>176</v>
      </c>
      <c r="K302" s="20" t="s">
        <v>2069</v>
      </c>
    </row>
    <row r="303" spans="1:11">
      <c r="A303" s="25" t="s">
        <v>2094</v>
      </c>
      <c r="B303" s="26">
        <v>88</v>
      </c>
      <c r="C303" s="17" t="str">
        <f t="shared" si="9"/>
        <v>208</v>
      </c>
      <c r="D303" s="27" t="s">
        <v>1973</v>
      </c>
      <c r="E303" s="19" t="s">
        <v>2047</v>
      </c>
      <c r="F303" s="19">
        <v>12</v>
      </c>
      <c r="G303" s="19" t="str">
        <f t="shared" si="10"/>
        <v>20502</v>
      </c>
      <c r="I303" s="29" t="s">
        <v>1973</v>
      </c>
      <c r="J303" s="29">
        <v>88</v>
      </c>
      <c r="K303" s="20" t="s">
        <v>2069</v>
      </c>
    </row>
    <row r="304" spans="1:11">
      <c r="A304" s="25" t="s">
        <v>2095</v>
      </c>
      <c r="B304" s="26">
        <v>26</v>
      </c>
      <c r="C304" s="17" t="str">
        <f t="shared" si="9"/>
        <v>208</v>
      </c>
      <c r="D304" s="27" t="s">
        <v>1973</v>
      </c>
      <c r="E304" s="19" t="s">
        <v>2047</v>
      </c>
      <c r="F304" s="19">
        <v>4</v>
      </c>
      <c r="G304" s="19" t="str">
        <f t="shared" si="10"/>
        <v>20502</v>
      </c>
      <c r="I304" s="29" t="s">
        <v>1973</v>
      </c>
      <c r="J304" s="29">
        <v>26</v>
      </c>
      <c r="K304" s="20" t="s">
        <v>2069</v>
      </c>
    </row>
    <row r="305" spans="1:11">
      <c r="A305" s="25" t="s">
        <v>2096</v>
      </c>
      <c r="B305" s="26">
        <v>224</v>
      </c>
      <c r="C305" s="17" t="str">
        <f t="shared" si="9"/>
        <v>208</v>
      </c>
      <c r="D305" s="27" t="s">
        <v>1973</v>
      </c>
      <c r="E305" s="19" t="s">
        <v>2047</v>
      </c>
      <c r="F305" s="19">
        <v>2</v>
      </c>
      <c r="G305" s="19" t="str">
        <f t="shared" si="10"/>
        <v>20502</v>
      </c>
      <c r="I305" s="29" t="s">
        <v>1973</v>
      </c>
      <c r="J305" s="29">
        <v>224</v>
      </c>
      <c r="K305" s="20" t="s">
        <v>2069</v>
      </c>
    </row>
    <row r="306" spans="1:11">
      <c r="A306" s="25" t="s">
        <v>2097</v>
      </c>
      <c r="B306" s="26">
        <v>1001</v>
      </c>
      <c r="C306" s="17" t="str">
        <f t="shared" si="9"/>
        <v>208</v>
      </c>
      <c r="D306" s="27" t="s">
        <v>2098</v>
      </c>
      <c r="E306" s="19" t="s">
        <v>2047</v>
      </c>
      <c r="F306" s="19">
        <v>15</v>
      </c>
      <c r="G306" s="19" t="str">
        <f t="shared" si="10"/>
        <v>20502</v>
      </c>
      <c r="I306" s="29" t="s">
        <v>2098</v>
      </c>
      <c r="J306" s="29">
        <v>1001</v>
      </c>
      <c r="K306" s="20" t="s">
        <v>2069</v>
      </c>
    </row>
    <row r="307" spans="1:11">
      <c r="A307" s="25" t="s">
        <v>2099</v>
      </c>
      <c r="B307" s="26">
        <v>665</v>
      </c>
      <c r="C307" s="17" t="str">
        <f t="shared" si="9"/>
        <v>208</v>
      </c>
      <c r="D307" s="27" t="s">
        <v>2098</v>
      </c>
      <c r="E307" s="19" t="s">
        <v>2062</v>
      </c>
      <c r="F307" s="19">
        <v>2</v>
      </c>
      <c r="G307" s="19" t="str">
        <f t="shared" si="10"/>
        <v>20805</v>
      </c>
      <c r="I307" s="29" t="s">
        <v>2098</v>
      </c>
      <c r="J307" s="29">
        <v>665</v>
      </c>
      <c r="K307" s="20" t="s">
        <v>2069</v>
      </c>
    </row>
    <row r="308" spans="1:11">
      <c r="A308" s="25" t="s">
        <v>2100</v>
      </c>
      <c r="B308" s="26">
        <v>159</v>
      </c>
      <c r="C308" s="17" t="str">
        <f t="shared" si="9"/>
        <v>208</v>
      </c>
      <c r="D308" s="27" t="s">
        <v>1972</v>
      </c>
      <c r="E308" s="19" t="s">
        <v>1976</v>
      </c>
      <c r="F308" s="19">
        <v>18</v>
      </c>
      <c r="G308" s="19" t="str">
        <f t="shared" si="10"/>
        <v>22102</v>
      </c>
      <c r="I308" s="29" t="s">
        <v>1972</v>
      </c>
      <c r="J308" s="29">
        <v>159</v>
      </c>
      <c r="K308" s="20" t="s">
        <v>2069</v>
      </c>
    </row>
    <row r="309" spans="1:11">
      <c r="A309" s="25" t="s">
        <v>2100</v>
      </c>
      <c r="B309" s="26">
        <v>13</v>
      </c>
      <c r="C309" s="17" t="str">
        <f t="shared" si="9"/>
        <v>208</v>
      </c>
      <c r="D309" s="27" t="s">
        <v>1969</v>
      </c>
      <c r="E309" s="19" t="s">
        <v>2041</v>
      </c>
      <c r="F309" s="19">
        <v>6</v>
      </c>
      <c r="G309" s="19" t="str">
        <f t="shared" si="10"/>
        <v>20502</v>
      </c>
      <c r="I309" s="29" t="s">
        <v>1969</v>
      </c>
      <c r="J309" s="29">
        <v>13</v>
      </c>
      <c r="K309" s="20" t="s">
        <v>2069</v>
      </c>
    </row>
    <row r="310" spans="1:11">
      <c r="A310" s="25" t="s">
        <v>2100</v>
      </c>
      <c r="B310" s="26">
        <v>25</v>
      </c>
      <c r="C310" s="17" t="str">
        <f t="shared" si="9"/>
        <v>208</v>
      </c>
      <c r="D310" s="27" t="s">
        <v>1974</v>
      </c>
      <c r="E310" s="19" t="s">
        <v>2041</v>
      </c>
      <c r="F310" s="19">
        <v>6</v>
      </c>
      <c r="G310" s="19" t="str">
        <f t="shared" si="10"/>
        <v>20502</v>
      </c>
      <c r="I310" s="29" t="s">
        <v>1974</v>
      </c>
      <c r="J310" s="29">
        <v>25</v>
      </c>
      <c r="K310" s="20" t="s">
        <v>2069</v>
      </c>
    </row>
    <row r="311" spans="1:11">
      <c r="A311" s="25" t="s">
        <v>2101</v>
      </c>
      <c r="B311" s="26">
        <v>3</v>
      </c>
      <c r="C311" s="17" t="str">
        <f t="shared" si="9"/>
        <v>208</v>
      </c>
      <c r="D311" s="27" t="s">
        <v>1973</v>
      </c>
      <c r="E311" s="19" t="s">
        <v>2041</v>
      </c>
      <c r="F311" s="19">
        <v>1</v>
      </c>
      <c r="G311" s="19" t="str">
        <f t="shared" si="10"/>
        <v>20502</v>
      </c>
      <c r="I311" s="29" t="s">
        <v>1973</v>
      </c>
      <c r="J311" s="29">
        <v>3</v>
      </c>
      <c r="K311" s="20" t="s">
        <v>2069</v>
      </c>
    </row>
    <row r="312" spans="1:11">
      <c r="A312" s="25" t="s">
        <v>2101</v>
      </c>
      <c r="B312" s="26">
        <v>27</v>
      </c>
      <c r="C312" s="17" t="str">
        <f t="shared" si="9"/>
        <v>208</v>
      </c>
      <c r="D312" s="27" t="s">
        <v>1969</v>
      </c>
      <c r="E312" s="19" t="s">
        <v>2047</v>
      </c>
      <c r="F312" s="19">
        <v>53</v>
      </c>
      <c r="G312" s="19" t="str">
        <f t="shared" si="10"/>
        <v>20502</v>
      </c>
      <c r="I312" s="29" t="s">
        <v>1969</v>
      </c>
      <c r="J312" s="29">
        <v>27</v>
      </c>
      <c r="K312" s="20" t="s">
        <v>2069</v>
      </c>
    </row>
    <row r="313" spans="1:11">
      <c r="A313" s="25" t="s">
        <v>2101</v>
      </c>
      <c r="B313" s="26">
        <v>4</v>
      </c>
      <c r="C313" s="17" t="str">
        <f t="shared" si="9"/>
        <v>208</v>
      </c>
      <c r="D313" s="27" t="s">
        <v>1969</v>
      </c>
      <c r="E313" s="19" t="s">
        <v>2047</v>
      </c>
      <c r="F313" s="19">
        <v>8</v>
      </c>
      <c r="G313" s="19" t="str">
        <f t="shared" si="10"/>
        <v>20502</v>
      </c>
      <c r="I313" s="29" t="s">
        <v>1969</v>
      </c>
      <c r="J313" s="29">
        <v>4</v>
      </c>
      <c r="K313" s="20" t="s">
        <v>2069</v>
      </c>
    </row>
    <row r="314" spans="1:11">
      <c r="A314" s="25" t="s">
        <v>2101</v>
      </c>
      <c r="B314" s="26">
        <v>454</v>
      </c>
      <c r="C314" s="17" t="str">
        <f t="shared" si="9"/>
        <v>208</v>
      </c>
      <c r="D314" s="27" t="s">
        <v>1973</v>
      </c>
      <c r="E314" s="19" t="s">
        <v>2047</v>
      </c>
      <c r="F314" s="19">
        <v>121</v>
      </c>
      <c r="G314" s="19" t="str">
        <f t="shared" si="10"/>
        <v>20502</v>
      </c>
      <c r="I314" s="29" t="s">
        <v>1973</v>
      </c>
      <c r="J314" s="29">
        <v>454</v>
      </c>
      <c r="K314" s="20" t="s">
        <v>2069</v>
      </c>
    </row>
    <row r="315" spans="1:11">
      <c r="A315" s="25" t="s">
        <v>2102</v>
      </c>
      <c r="B315" s="26">
        <v>592</v>
      </c>
      <c r="C315" s="17" t="str">
        <f t="shared" si="9"/>
        <v>208</v>
      </c>
      <c r="D315" s="27" t="s">
        <v>1974</v>
      </c>
      <c r="E315" s="19" t="s">
        <v>1976</v>
      </c>
      <c r="F315" s="19">
        <v>5</v>
      </c>
      <c r="G315" s="19" t="str">
        <f t="shared" si="10"/>
        <v>22102</v>
      </c>
      <c r="I315" s="29" t="s">
        <v>1974</v>
      </c>
      <c r="J315" s="29">
        <v>592</v>
      </c>
      <c r="K315" s="20" t="s">
        <v>2069</v>
      </c>
    </row>
    <row r="316" spans="1:11">
      <c r="A316" s="25" t="s">
        <v>2102</v>
      </c>
      <c r="B316" s="26">
        <v>6</v>
      </c>
      <c r="C316" s="17" t="str">
        <f t="shared" si="9"/>
        <v>208</v>
      </c>
      <c r="D316" s="27" t="s">
        <v>2007</v>
      </c>
      <c r="E316" s="19" t="s">
        <v>2062</v>
      </c>
      <c r="F316" s="19">
        <v>1</v>
      </c>
      <c r="G316" s="19" t="str">
        <f t="shared" si="10"/>
        <v>20805</v>
      </c>
      <c r="I316" s="29" t="s">
        <v>2007</v>
      </c>
      <c r="J316" s="29">
        <v>6</v>
      </c>
      <c r="K316" s="20" t="s">
        <v>2069</v>
      </c>
    </row>
    <row r="317" spans="1:11">
      <c r="A317" s="25" t="s">
        <v>2102</v>
      </c>
      <c r="B317" s="26">
        <v>25</v>
      </c>
      <c r="C317" s="17" t="str">
        <f t="shared" si="9"/>
        <v>208</v>
      </c>
      <c r="D317" s="27" t="s">
        <v>1969</v>
      </c>
      <c r="E317" s="19" t="s">
        <v>2047</v>
      </c>
      <c r="F317" s="19">
        <v>14</v>
      </c>
      <c r="G317" s="19" t="str">
        <f t="shared" si="10"/>
        <v>20502</v>
      </c>
      <c r="I317" s="29" t="s">
        <v>1969</v>
      </c>
      <c r="J317" s="29">
        <v>25</v>
      </c>
      <c r="K317" s="20" t="s">
        <v>2069</v>
      </c>
    </row>
    <row r="318" spans="1:11">
      <c r="A318" s="25" t="s">
        <v>2102</v>
      </c>
      <c r="B318" s="26">
        <v>126</v>
      </c>
      <c r="C318" s="17" t="str">
        <f t="shared" si="9"/>
        <v>208</v>
      </c>
      <c r="D318" s="27" t="s">
        <v>1973</v>
      </c>
      <c r="E318" s="19" t="s">
        <v>2047</v>
      </c>
      <c r="F318" s="19">
        <v>4</v>
      </c>
      <c r="G318" s="19" t="str">
        <f t="shared" si="10"/>
        <v>20502</v>
      </c>
      <c r="I318" s="29" t="s">
        <v>1973</v>
      </c>
      <c r="J318" s="29">
        <v>126</v>
      </c>
      <c r="K318" s="20" t="s">
        <v>2069</v>
      </c>
    </row>
    <row r="319" spans="1:11">
      <c r="A319" s="25" t="s">
        <v>2102</v>
      </c>
      <c r="B319" s="26">
        <v>23</v>
      </c>
      <c r="C319" s="17" t="str">
        <f t="shared" si="9"/>
        <v>208</v>
      </c>
      <c r="D319" s="27" t="s">
        <v>1973</v>
      </c>
      <c r="E319" s="19" t="s">
        <v>2047</v>
      </c>
      <c r="F319" s="19">
        <v>32</v>
      </c>
      <c r="G319" s="19" t="str">
        <f t="shared" si="10"/>
        <v>20502</v>
      </c>
      <c r="I319" s="29" t="s">
        <v>1973</v>
      </c>
      <c r="J319" s="29">
        <v>23</v>
      </c>
      <c r="K319" s="20" t="s">
        <v>2069</v>
      </c>
    </row>
    <row r="320" spans="1:11">
      <c r="A320" s="25" t="s">
        <v>2102</v>
      </c>
      <c r="B320" s="26">
        <v>194</v>
      </c>
      <c r="C320" s="17" t="str">
        <f t="shared" si="9"/>
        <v>208</v>
      </c>
      <c r="D320" s="27" t="s">
        <v>1972</v>
      </c>
      <c r="E320" s="19" t="s">
        <v>1976</v>
      </c>
      <c r="F320" s="19">
        <v>6</v>
      </c>
      <c r="G320" s="19" t="str">
        <f t="shared" si="10"/>
        <v>22102</v>
      </c>
      <c r="I320" s="29" t="s">
        <v>1972</v>
      </c>
      <c r="J320" s="29">
        <v>194</v>
      </c>
      <c r="K320" s="20" t="s">
        <v>2069</v>
      </c>
    </row>
    <row r="321" spans="1:11">
      <c r="A321" s="25" t="s">
        <v>2103</v>
      </c>
      <c r="B321" s="26">
        <v>32</v>
      </c>
      <c r="C321" s="17" t="str">
        <f t="shared" si="9"/>
        <v>210</v>
      </c>
      <c r="D321" s="27" t="s">
        <v>1974</v>
      </c>
      <c r="E321" s="19" t="s">
        <v>2041</v>
      </c>
      <c r="F321" s="19">
        <v>2</v>
      </c>
      <c r="G321" s="19" t="str">
        <f t="shared" si="10"/>
        <v>20502</v>
      </c>
      <c r="I321" s="29" t="s">
        <v>1974</v>
      </c>
      <c r="J321" s="29">
        <v>32</v>
      </c>
      <c r="K321" s="20" t="s">
        <v>2104</v>
      </c>
    </row>
    <row r="322" spans="1:11">
      <c r="A322" s="25" t="s">
        <v>2103</v>
      </c>
      <c r="B322" s="26">
        <v>308</v>
      </c>
      <c r="C322" s="17" t="str">
        <f t="shared" si="9"/>
        <v>210</v>
      </c>
      <c r="D322" s="27" t="s">
        <v>1972</v>
      </c>
      <c r="E322" s="19" t="s">
        <v>2041</v>
      </c>
      <c r="F322" s="19">
        <v>6</v>
      </c>
      <c r="G322" s="19" t="str">
        <f t="shared" si="10"/>
        <v>20502</v>
      </c>
      <c r="I322" s="29" t="s">
        <v>1972</v>
      </c>
      <c r="J322" s="29">
        <v>308</v>
      </c>
      <c r="K322" s="20" t="s">
        <v>2104</v>
      </c>
    </row>
    <row r="323" spans="1:11">
      <c r="A323" s="25" t="s">
        <v>2103</v>
      </c>
      <c r="B323" s="26">
        <v>4</v>
      </c>
      <c r="C323" s="17" t="str">
        <f t="shared" ref="C323:C386" si="11">MID(A323,1,3)</f>
        <v>210</v>
      </c>
      <c r="D323" s="27" t="s">
        <v>1973</v>
      </c>
      <c r="E323" s="19" t="s">
        <v>2041</v>
      </c>
      <c r="F323" s="19">
        <v>1</v>
      </c>
      <c r="G323" s="19" t="str">
        <f t="shared" ref="G323:G386" si="12">MID(E323,1,5)</f>
        <v>20502</v>
      </c>
      <c r="I323" s="29" t="s">
        <v>1973</v>
      </c>
      <c r="J323" s="29">
        <v>4</v>
      </c>
      <c r="K323" s="20" t="s">
        <v>2104</v>
      </c>
    </row>
    <row r="324" spans="1:11">
      <c r="A324" s="25" t="s">
        <v>2103</v>
      </c>
      <c r="B324" s="26">
        <v>33</v>
      </c>
      <c r="C324" s="17" t="str">
        <f t="shared" si="11"/>
        <v>210</v>
      </c>
      <c r="D324" s="27" t="s">
        <v>1969</v>
      </c>
      <c r="E324" s="19" t="s">
        <v>2047</v>
      </c>
      <c r="F324" s="19">
        <v>26</v>
      </c>
      <c r="G324" s="19" t="str">
        <f t="shared" si="12"/>
        <v>20502</v>
      </c>
      <c r="I324" s="29" t="s">
        <v>1969</v>
      </c>
      <c r="J324" s="29">
        <v>33</v>
      </c>
      <c r="K324" s="20" t="s">
        <v>2104</v>
      </c>
    </row>
    <row r="325" spans="1:11">
      <c r="A325" s="25" t="s">
        <v>2103</v>
      </c>
      <c r="B325" s="26">
        <v>12</v>
      </c>
      <c r="C325" s="17" t="str">
        <f t="shared" si="11"/>
        <v>210</v>
      </c>
      <c r="D325" s="27" t="s">
        <v>1972</v>
      </c>
      <c r="E325" s="19" t="s">
        <v>2041</v>
      </c>
      <c r="F325" s="19">
        <v>4</v>
      </c>
      <c r="G325" s="19" t="str">
        <f t="shared" si="12"/>
        <v>20502</v>
      </c>
      <c r="I325" s="29" t="s">
        <v>1972</v>
      </c>
      <c r="J325" s="29">
        <v>12</v>
      </c>
      <c r="K325" s="20" t="s">
        <v>2104</v>
      </c>
    </row>
    <row r="326" spans="1:11">
      <c r="A326" s="25" t="s">
        <v>2103</v>
      </c>
      <c r="B326" s="26">
        <v>2</v>
      </c>
      <c r="C326" s="17" t="str">
        <f t="shared" si="11"/>
        <v>210</v>
      </c>
      <c r="D326" s="27" t="s">
        <v>1973</v>
      </c>
      <c r="E326" s="19" t="s">
        <v>2047</v>
      </c>
      <c r="F326" s="19">
        <v>44</v>
      </c>
      <c r="G326" s="19" t="str">
        <f t="shared" si="12"/>
        <v>20502</v>
      </c>
      <c r="I326" s="29" t="s">
        <v>1973</v>
      </c>
      <c r="J326" s="29">
        <v>2</v>
      </c>
      <c r="K326" s="20" t="s">
        <v>2104</v>
      </c>
    </row>
    <row r="327" spans="1:11">
      <c r="A327" s="25" t="s">
        <v>2103</v>
      </c>
      <c r="B327" s="26">
        <v>42</v>
      </c>
      <c r="C327" s="17" t="str">
        <f t="shared" si="11"/>
        <v>210</v>
      </c>
      <c r="D327" s="27" t="s">
        <v>1969</v>
      </c>
      <c r="E327" s="19" t="s">
        <v>2062</v>
      </c>
      <c r="F327" s="19">
        <v>3</v>
      </c>
      <c r="G327" s="19" t="str">
        <f t="shared" si="12"/>
        <v>20805</v>
      </c>
      <c r="I327" s="29" t="s">
        <v>1969</v>
      </c>
      <c r="J327" s="29">
        <v>42</v>
      </c>
      <c r="K327" s="20" t="s">
        <v>2104</v>
      </c>
    </row>
    <row r="328" spans="1:11">
      <c r="A328" s="25" t="s">
        <v>2105</v>
      </c>
      <c r="B328" s="26">
        <v>299</v>
      </c>
      <c r="C328" s="17" t="str">
        <f t="shared" si="11"/>
        <v>210</v>
      </c>
      <c r="D328" s="27" t="s">
        <v>1969</v>
      </c>
      <c r="E328" s="19" t="s">
        <v>1976</v>
      </c>
      <c r="F328" s="19">
        <v>7</v>
      </c>
      <c r="G328" s="19" t="str">
        <f t="shared" si="12"/>
        <v>22102</v>
      </c>
      <c r="I328" s="29" t="s">
        <v>1969</v>
      </c>
      <c r="J328" s="29">
        <v>299</v>
      </c>
      <c r="K328" s="20" t="s">
        <v>2104</v>
      </c>
    </row>
    <row r="329" spans="1:11">
      <c r="A329" s="25" t="s">
        <v>2105</v>
      </c>
      <c r="B329" s="26">
        <v>200</v>
      </c>
      <c r="C329" s="17" t="str">
        <f t="shared" si="11"/>
        <v>210</v>
      </c>
      <c r="D329" s="27" t="s">
        <v>1978</v>
      </c>
      <c r="E329" s="19" t="s">
        <v>2041</v>
      </c>
      <c r="F329" s="19">
        <v>2</v>
      </c>
      <c r="G329" s="19" t="str">
        <f t="shared" si="12"/>
        <v>20502</v>
      </c>
      <c r="I329" s="29" t="s">
        <v>1978</v>
      </c>
      <c r="J329" s="29">
        <v>200</v>
      </c>
      <c r="K329" s="20" t="s">
        <v>2104</v>
      </c>
    </row>
    <row r="330" spans="1:11">
      <c r="A330" s="25" t="s">
        <v>2105</v>
      </c>
      <c r="B330" s="26">
        <v>300</v>
      </c>
      <c r="C330" s="17" t="str">
        <f t="shared" si="11"/>
        <v>210</v>
      </c>
      <c r="D330" s="27" t="s">
        <v>1980</v>
      </c>
      <c r="E330" s="19" t="s">
        <v>2041</v>
      </c>
      <c r="F330" s="19">
        <v>3</v>
      </c>
      <c r="G330" s="19" t="str">
        <f t="shared" si="12"/>
        <v>20502</v>
      </c>
      <c r="I330" s="29" t="s">
        <v>1980</v>
      </c>
      <c r="J330" s="29">
        <v>300</v>
      </c>
      <c r="K330" s="20" t="s">
        <v>2104</v>
      </c>
    </row>
    <row r="331" spans="1:11">
      <c r="A331" s="25" t="s">
        <v>2105</v>
      </c>
      <c r="B331" s="26">
        <v>372</v>
      </c>
      <c r="C331" s="17" t="str">
        <f t="shared" si="11"/>
        <v>210</v>
      </c>
      <c r="D331" s="27" t="s">
        <v>1973</v>
      </c>
      <c r="E331" s="19" t="s">
        <v>2041</v>
      </c>
      <c r="F331" s="19">
        <v>6</v>
      </c>
      <c r="G331" s="19" t="str">
        <f t="shared" si="12"/>
        <v>20502</v>
      </c>
      <c r="I331" s="29" t="s">
        <v>1973</v>
      </c>
      <c r="J331" s="29">
        <v>372</v>
      </c>
      <c r="K331" s="20" t="s">
        <v>2104</v>
      </c>
    </row>
    <row r="332" spans="1:11">
      <c r="A332" s="25" t="s">
        <v>2106</v>
      </c>
      <c r="B332" s="26">
        <v>1</v>
      </c>
      <c r="C332" s="17" t="str">
        <f t="shared" si="11"/>
        <v>210</v>
      </c>
      <c r="D332" s="27" t="s">
        <v>1973</v>
      </c>
      <c r="E332" s="19" t="s">
        <v>2040</v>
      </c>
      <c r="F332" s="19">
        <v>5</v>
      </c>
      <c r="G332" s="19" t="str">
        <f t="shared" si="12"/>
        <v>20502</v>
      </c>
      <c r="I332" s="29" t="s">
        <v>1973</v>
      </c>
      <c r="J332" s="29">
        <v>1</v>
      </c>
      <c r="K332" s="20" t="s">
        <v>2104</v>
      </c>
    </row>
    <row r="333" spans="1:11">
      <c r="A333" s="25" t="s">
        <v>2106</v>
      </c>
      <c r="B333" s="26">
        <v>31</v>
      </c>
      <c r="C333" s="17" t="str">
        <f t="shared" si="11"/>
        <v>210</v>
      </c>
      <c r="D333" s="27" t="s">
        <v>1974</v>
      </c>
      <c r="E333" s="19" t="s">
        <v>2107</v>
      </c>
      <c r="F333" s="19">
        <v>35</v>
      </c>
      <c r="G333" s="19" t="str">
        <f t="shared" si="12"/>
        <v>20599</v>
      </c>
      <c r="I333" s="29" t="s">
        <v>1974</v>
      </c>
      <c r="J333" s="29">
        <v>31</v>
      </c>
      <c r="K333" s="20" t="s">
        <v>2104</v>
      </c>
    </row>
    <row r="334" spans="1:11">
      <c r="A334" s="25" t="s">
        <v>2106</v>
      </c>
      <c r="B334" s="26">
        <v>1090</v>
      </c>
      <c r="C334" s="17" t="str">
        <f t="shared" si="11"/>
        <v>210</v>
      </c>
      <c r="D334" s="27" t="s">
        <v>1974</v>
      </c>
      <c r="E334" s="19" t="s">
        <v>2040</v>
      </c>
      <c r="F334" s="19">
        <v>10</v>
      </c>
      <c r="G334" s="19" t="str">
        <f t="shared" si="12"/>
        <v>20502</v>
      </c>
      <c r="I334" s="29" t="s">
        <v>1974</v>
      </c>
      <c r="J334" s="29">
        <v>1090</v>
      </c>
      <c r="K334" s="20" t="s">
        <v>2104</v>
      </c>
    </row>
    <row r="335" spans="1:11">
      <c r="A335" s="25" t="s">
        <v>2108</v>
      </c>
      <c r="B335" s="26">
        <v>4</v>
      </c>
      <c r="C335" s="17" t="str">
        <f t="shared" si="11"/>
        <v>210</v>
      </c>
      <c r="D335" s="27" t="s">
        <v>1973</v>
      </c>
      <c r="E335" s="19" t="s">
        <v>2040</v>
      </c>
      <c r="F335" s="19">
        <v>9</v>
      </c>
      <c r="G335" s="19" t="str">
        <f t="shared" si="12"/>
        <v>20502</v>
      </c>
      <c r="I335" s="29" t="s">
        <v>1973</v>
      </c>
      <c r="J335" s="29">
        <v>4</v>
      </c>
      <c r="K335" s="20" t="s">
        <v>2104</v>
      </c>
    </row>
    <row r="336" spans="1:11">
      <c r="A336" s="25" t="s">
        <v>2108</v>
      </c>
      <c r="B336" s="26">
        <v>4635</v>
      </c>
      <c r="C336" s="17" t="str">
        <f t="shared" si="11"/>
        <v>210</v>
      </c>
      <c r="D336" s="27" t="s">
        <v>1974</v>
      </c>
      <c r="E336" s="19" t="s">
        <v>2041</v>
      </c>
      <c r="F336" s="19">
        <v>5</v>
      </c>
      <c r="G336" s="19" t="str">
        <f t="shared" si="12"/>
        <v>20502</v>
      </c>
      <c r="I336" s="29" t="s">
        <v>1974</v>
      </c>
      <c r="J336" s="29">
        <v>4635</v>
      </c>
      <c r="K336" s="20" t="s">
        <v>2104</v>
      </c>
    </row>
    <row r="337" spans="1:11">
      <c r="A337" s="25" t="s">
        <v>2108</v>
      </c>
      <c r="B337" s="26">
        <v>90</v>
      </c>
      <c r="C337" s="17" t="str">
        <f t="shared" si="11"/>
        <v>210</v>
      </c>
      <c r="D337" s="27" t="s">
        <v>1974</v>
      </c>
      <c r="E337" s="19" t="s">
        <v>2040</v>
      </c>
      <c r="F337" s="19">
        <v>8</v>
      </c>
      <c r="G337" s="19" t="str">
        <f t="shared" si="12"/>
        <v>20502</v>
      </c>
      <c r="I337" s="29" t="s">
        <v>1974</v>
      </c>
      <c r="J337" s="29">
        <v>90</v>
      </c>
      <c r="K337" s="20" t="s">
        <v>2104</v>
      </c>
    </row>
    <row r="338" spans="1:11">
      <c r="A338" s="25" t="s">
        <v>2108</v>
      </c>
      <c r="B338" s="26">
        <v>4</v>
      </c>
      <c r="C338" s="17" t="str">
        <f t="shared" si="11"/>
        <v>210</v>
      </c>
      <c r="D338" s="27" t="s">
        <v>1973</v>
      </c>
      <c r="E338" s="19" t="s">
        <v>2047</v>
      </c>
      <c r="F338" s="19">
        <v>44</v>
      </c>
      <c r="G338" s="19" t="str">
        <f t="shared" si="12"/>
        <v>20502</v>
      </c>
      <c r="I338" s="29" t="s">
        <v>1973</v>
      </c>
      <c r="J338" s="29">
        <v>4</v>
      </c>
      <c r="K338" s="20" t="s">
        <v>2104</v>
      </c>
    </row>
    <row r="339" spans="1:11">
      <c r="A339" s="25" t="s">
        <v>2109</v>
      </c>
      <c r="B339" s="26">
        <v>433</v>
      </c>
      <c r="C339" s="17" t="str">
        <f t="shared" si="11"/>
        <v>210</v>
      </c>
      <c r="D339" s="27" t="s">
        <v>1907</v>
      </c>
      <c r="E339" s="19" t="s">
        <v>2040</v>
      </c>
      <c r="F339" s="19">
        <v>10</v>
      </c>
      <c r="G339" s="19" t="str">
        <f t="shared" si="12"/>
        <v>20502</v>
      </c>
      <c r="I339" s="29" t="s">
        <v>1907</v>
      </c>
      <c r="J339" s="29">
        <v>433</v>
      </c>
      <c r="K339" s="20" t="s">
        <v>2104</v>
      </c>
    </row>
    <row r="340" spans="1:11">
      <c r="A340" s="25" t="s">
        <v>2109</v>
      </c>
      <c r="B340" s="26">
        <v>309</v>
      </c>
      <c r="C340" s="17" t="str">
        <f t="shared" si="11"/>
        <v>210</v>
      </c>
      <c r="D340" s="27" t="s">
        <v>1907</v>
      </c>
      <c r="E340" s="19" t="s">
        <v>2062</v>
      </c>
      <c r="F340" s="19">
        <v>2</v>
      </c>
      <c r="G340" s="19" t="str">
        <f t="shared" si="12"/>
        <v>20805</v>
      </c>
      <c r="I340" s="29" t="s">
        <v>1907</v>
      </c>
      <c r="J340" s="29">
        <v>309</v>
      </c>
      <c r="K340" s="20" t="s">
        <v>2104</v>
      </c>
    </row>
    <row r="341" spans="1:11">
      <c r="A341" s="25" t="s">
        <v>2110</v>
      </c>
      <c r="B341" s="26">
        <v>2</v>
      </c>
      <c r="C341" s="17" t="str">
        <f t="shared" si="11"/>
        <v>210</v>
      </c>
      <c r="D341" s="27" t="s">
        <v>1973</v>
      </c>
      <c r="E341" s="19" t="s">
        <v>1976</v>
      </c>
      <c r="F341" s="19">
        <v>8</v>
      </c>
      <c r="G341" s="19" t="str">
        <f t="shared" si="12"/>
        <v>22102</v>
      </c>
      <c r="I341" s="29" t="s">
        <v>1973</v>
      </c>
      <c r="J341" s="29">
        <v>2</v>
      </c>
      <c r="K341" s="20" t="s">
        <v>2104</v>
      </c>
    </row>
    <row r="342" spans="1:11">
      <c r="A342" s="25" t="s">
        <v>2110</v>
      </c>
      <c r="B342" s="26">
        <v>22</v>
      </c>
      <c r="C342" s="17" t="str">
        <f t="shared" si="11"/>
        <v>210</v>
      </c>
      <c r="D342" s="27" t="s">
        <v>1974</v>
      </c>
      <c r="E342" s="19" t="s">
        <v>2047</v>
      </c>
      <c r="F342" s="19">
        <v>1</v>
      </c>
      <c r="G342" s="19" t="str">
        <f t="shared" si="12"/>
        <v>20502</v>
      </c>
      <c r="I342" s="29" t="s">
        <v>1974</v>
      </c>
      <c r="J342" s="29">
        <v>22</v>
      </c>
      <c r="K342" s="20" t="s">
        <v>2104</v>
      </c>
    </row>
    <row r="343" spans="1:11">
      <c r="A343" s="25" t="s">
        <v>2110</v>
      </c>
      <c r="B343" s="26">
        <v>4</v>
      </c>
      <c r="C343" s="17" t="str">
        <f t="shared" si="11"/>
        <v>210</v>
      </c>
      <c r="D343" s="27" t="s">
        <v>1973</v>
      </c>
      <c r="E343" s="19" t="s">
        <v>2047</v>
      </c>
      <c r="F343" s="19">
        <v>6</v>
      </c>
      <c r="G343" s="19" t="str">
        <f t="shared" si="12"/>
        <v>20502</v>
      </c>
      <c r="I343" s="29" t="s">
        <v>1973</v>
      </c>
      <c r="J343" s="29">
        <v>4</v>
      </c>
      <c r="K343" s="20" t="s">
        <v>2104</v>
      </c>
    </row>
    <row r="344" spans="1:11">
      <c r="A344" s="25" t="s">
        <v>2110</v>
      </c>
      <c r="B344" s="26">
        <v>624</v>
      </c>
      <c r="C344" s="17" t="str">
        <f t="shared" si="11"/>
        <v>210</v>
      </c>
      <c r="D344" s="27" t="s">
        <v>1974</v>
      </c>
      <c r="E344" s="19" t="s">
        <v>2040</v>
      </c>
      <c r="F344" s="19">
        <v>7</v>
      </c>
      <c r="G344" s="19" t="str">
        <f t="shared" si="12"/>
        <v>20502</v>
      </c>
      <c r="I344" s="29" t="s">
        <v>1974</v>
      </c>
      <c r="J344" s="29">
        <v>624</v>
      </c>
      <c r="K344" s="20" t="s">
        <v>2104</v>
      </c>
    </row>
    <row r="345" spans="1:11">
      <c r="A345" s="25" t="s">
        <v>2110</v>
      </c>
      <c r="B345" s="26">
        <v>100</v>
      </c>
      <c r="C345" s="17" t="str">
        <f t="shared" si="11"/>
        <v>210</v>
      </c>
      <c r="D345" s="27" t="s">
        <v>1984</v>
      </c>
      <c r="E345" s="19" t="s">
        <v>2047</v>
      </c>
      <c r="F345" s="19">
        <v>59</v>
      </c>
      <c r="G345" s="19" t="str">
        <f t="shared" si="12"/>
        <v>20502</v>
      </c>
      <c r="I345" s="29" t="s">
        <v>1984</v>
      </c>
      <c r="J345" s="29">
        <v>100</v>
      </c>
      <c r="K345" s="20" t="s">
        <v>2104</v>
      </c>
    </row>
    <row r="346" spans="1:11">
      <c r="A346" s="25" t="s">
        <v>2111</v>
      </c>
      <c r="B346" s="26">
        <v>2</v>
      </c>
      <c r="C346" s="17" t="str">
        <f t="shared" si="11"/>
        <v>210</v>
      </c>
      <c r="D346" s="27" t="s">
        <v>1973</v>
      </c>
      <c r="E346" s="19" t="s">
        <v>1976</v>
      </c>
      <c r="F346" s="19">
        <v>16</v>
      </c>
      <c r="G346" s="19" t="str">
        <f t="shared" si="12"/>
        <v>22102</v>
      </c>
      <c r="I346" s="29" t="s">
        <v>1973</v>
      </c>
      <c r="J346" s="29">
        <v>2</v>
      </c>
      <c r="K346" s="20" t="s">
        <v>2104</v>
      </c>
    </row>
    <row r="347" spans="1:11">
      <c r="A347" s="25" t="s">
        <v>2111</v>
      </c>
      <c r="B347" s="26">
        <v>24</v>
      </c>
      <c r="C347" s="17" t="str">
        <f t="shared" si="11"/>
        <v>210</v>
      </c>
      <c r="D347" s="27" t="s">
        <v>1974</v>
      </c>
      <c r="E347" s="19" t="s">
        <v>2041</v>
      </c>
      <c r="F347" s="19">
        <v>2</v>
      </c>
      <c r="G347" s="19" t="str">
        <f t="shared" si="12"/>
        <v>20502</v>
      </c>
      <c r="I347" s="29" t="s">
        <v>1974</v>
      </c>
      <c r="J347" s="29">
        <v>24</v>
      </c>
      <c r="K347" s="20" t="s">
        <v>2104</v>
      </c>
    </row>
    <row r="348" spans="1:11">
      <c r="A348" s="25" t="s">
        <v>2111</v>
      </c>
      <c r="B348" s="26">
        <v>701</v>
      </c>
      <c r="C348" s="17" t="str">
        <f t="shared" si="11"/>
        <v>210</v>
      </c>
      <c r="D348" s="27" t="s">
        <v>1974</v>
      </c>
      <c r="E348" s="19" t="s">
        <v>2041</v>
      </c>
      <c r="F348" s="19">
        <v>15</v>
      </c>
      <c r="G348" s="19" t="str">
        <f t="shared" si="12"/>
        <v>20502</v>
      </c>
      <c r="I348" s="29" t="s">
        <v>1974</v>
      </c>
      <c r="J348" s="29">
        <v>701</v>
      </c>
      <c r="K348" s="20" t="s">
        <v>2104</v>
      </c>
    </row>
    <row r="349" spans="1:11">
      <c r="A349" s="25" t="s">
        <v>2112</v>
      </c>
      <c r="B349" s="26">
        <v>180</v>
      </c>
      <c r="C349" s="17" t="str">
        <f t="shared" si="11"/>
        <v>210</v>
      </c>
      <c r="D349" s="27" t="s">
        <v>1969</v>
      </c>
      <c r="E349" s="19" t="s">
        <v>2040</v>
      </c>
      <c r="F349" s="19">
        <v>30</v>
      </c>
      <c r="G349" s="19" t="str">
        <f t="shared" si="12"/>
        <v>20502</v>
      </c>
      <c r="I349" s="29" t="s">
        <v>1969</v>
      </c>
      <c r="J349" s="29">
        <v>180</v>
      </c>
      <c r="K349" s="20" t="s">
        <v>2104</v>
      </c>
    </row>
    <row r="350" spans="1:11">
      <c r="A350" s="25" t="s">
        <v>2113</v>
      </c>
      <c r="B350" s="26">
        <v>20</v>
      </c>
      <c r="C350" s="17" t="str">
        <f t="shared" si="11"/>
        <v>210</v>
      </c>
      <c r="D350" s="27" t="s">
        <v>1907</v>
      </c>
      <c r="E350" s="19" t="s">
        <v>2047</v>
      </c>
      <c r="F350" s="19">
        <v>52</v>
      </c>
      <c r="G350" s="19" t="str">
        <f t="shared" si="12"/>
        <v>20502</v>
      </c>
      <c r="I350" s="29" t="s">
        <v>1907</v>
      </c>
      <c r="J350" s="29">
        <v>20</v>
      </c>
      <c r="K350" s="20" t="s">
        <v>2104</v>
      </c>
    </row>
    <row r="351" spans="1:11">
      <c r="A351" s="25" t="s">
        <v>2114</v>
      </c>
      <c r="B351" s="26">
        <v>1</v>
      </c>
      <c r="C351" s="17" t="str">
        <f t="shared" si="11"/>
        <v>210</v>
      </c>
      <c r="D351" s="27" t="s">
        <v>1973</v>
      </c>
      <c r="E351" s="19" t="s">
        <v>2047</v>
      </c>
      <c r="F351" s="19">
        <v>10</v>
      </c>
      <c r="G351" s="19" t="str">
        <f t="shared" si="12"/>
        <v>20502</v>
      </c>
      <c r="I351" s="29" t="s">
        <v>1973</v>
      </c>
      <c r="J351" s="29">
        <v>1</v>
      </c>
      <c r="K351" s="20" t="s">
        <v>2104</v>
      </c>
    </row>
    <row r="352" spans="1:11">
      <c r="A352" s="25" t="s">
        <v>2114</v>
      </c>
      <c r="B352" s="26">
        <v>1</v>
      </c>
      <c r="C352" s="17" t="str">
        <f t="shared" si="11"/>
        <v>210</v>
      </c>
      <c r="D352" s="27" t="s">
        <v>1973</v>
      </c>
      <c r="E352" s="19" t="s">
        <v>2040</v>
      </c>
      <c r="F352" s="19">
        <v>2</v>
      </c>
      <c r="G352" s="19" t="str">
        <f t="shared" si="12"/>
        <v>20502</v>
      </c>
      <c r="I352" s="29" t="s">
        <v>1973</v>
      </c>
      <c r="J352" s="29">
        <v>1</v>
      </c>
      <c r="K352" s="20" t="s">
        <v>2104</v>
      </c>
    </row>
    <row r="353" spans="1:11">
      <c r="A353" s="25" t="s">
        <v>2114</v>
      </c>
      <c r="B353" s="26">
        <v>109</v>
      </c>
      <c r="C353" s="17" t="str">
        <f t="shared" si="11"/>
        <v>210</v>
      </c>
      <c r="D353" s="27" t="s">
        <v>1974</v>
      </c>
      <c r="E353" s="19" t="s">
        <v>2047</v>
      </c>
      <c r="F353" s="19">
        <v>10</v>
      </c>
      <c r="G353" s="19" t="str">
        <f t="shared" si="12"/>
        <v>20502</v>
      </c>
      <c r="I353" s="29" t="s">
        <v>1974</v>
      </c>
      <c r="J353" s="29">
        <v>109</v>
      </c>
      <c r="K353" s="20" t="s">
        <v>2104</v>
      </c>
    </row>
    <row r="354" spans="1:11">
      <c r="A354" s="25" t="s">
        <v>2114</v>
      </c>
      <c r="B354" s="26">
        <v>6</v>
      </c>
      <c r="C354" s="17" t="str">
        <f t="shared" si="11"/>
        <v>210</v>
      </c>
      <c r="D354" s="27" t="s">
        <v>1974</v>
      </c>
      <c r="E354" s="19" t="s">
        <v>2040</v>
      </c>
      <c r="F354" s="19">
        <v>21</v>
      </c>
      <c r="G354" s="19" t="str">
        <f t="shared" si="12"/>
        <v>20502</v>
      </c>
      <c r="I354" s="29" t="s">
        <v>1974</v>
      </c>
      <c r="J354" s="29">
        <v>6</v>
      </c>
      <c r="K354" s="20" t="s">
        <v>2104</v>
      </c>
    </row>
    <row r="355" spans="1:11">
      <c r="A355" s="25" t="s">
        <v>2115</v>
      </c>
      <c r="B355" s="26">
        <v>759</v>
      </c>
      <c r="C355" s="17" t="str">
        <f t="shared" si="11"/>
        <v>210</v>
      </c>
      <c r="D355" s="27" t="s">
        <v>1973</v>
      </c>
      <c r="E355" s="19" t="s">
        <v>2047</v>
      </c>
      <c r="F355" s="19">
        <v>10</v>
      </c>
      <c r="G355" s="19" t="str">
        <f t="shared" si="12"/>
        <v>20502</v>
      </c>
      <c r="I355" s="29" t="s">
        <v>1973</v>
      </c>
      <c r="J355" s="29">
        <v>759</v>
      </c>
      <c r="K355" s="20" t="s">
        <v>2104</v>
      </c>
    </row>
    <row r="356" spans="1:11">
      <c r="A356" s="25" t="s">
        <v>2115</v>
      </c>
      <c r="B356" s="26">
        <v>10</v>
      </c>
      <c r="C356" s="17" t="str">
        <f t="shared" si="11"/>
        <v>210</v>
      </c>
      <c r="D356" s="27" t="s">
        <v>1972</v>
      </c>
      <c r="E356" s="19" t="s">
        <v>2040</v>
      </c>
      <c r="F356" s="19">
        <v>37</v>
      </c>
      <c r="G356" s="19" t="str">
        <f t="shared" si="12"/>
        <v>20502</v>
      </c>
      <c r="I356" s="29" t="s">
        <v>1972</v>
      </c>
      <c r="J356" s="29">
        <v>10</v>
      </c>
      <c r="K356" s="20" t="s">
        <v>2104</v>
      </c>
    </row>
    <row r="357" spans="1:11">
      <c r="A357" s="25" t="s">
        <v>2115</v>
      </c>
      <c r="B357" s="26">
        <v>1774</v>
      </c>
      <c r="C357" s="17" t="str">
        <f t="shared" si="11"/>
        <v>210</v>
      </c>
      <c r="D357" s="27" t="s">
        <v>1972</v>
      </c>
      <c r="E357" s="19" t="s">
        <v>2047</v>
      </c>
      <c r="F357" s="19">
        <v>105</v>
      </c>
      <c r="G357" s="19" t="str">
        <f t="shared" si="12"/>
        <v>20502</v>
      </c>
      <c r="I357" s="29" t="s">
        <v>1972</v>
      </c>
      <c r="J357" s="29">
        <v>1774</v>
      </c>
      <c r="K357" s="20" t="s">
        <v>2104</v>
      </c>
    </row>
    <row r="358" spans="1:11">
      <c r="A358" s="25" t="s">
        <v>2116</v>
      </c>
      <c r="B358" s="26">
        <v>1299</v>
      </c>
      <c r="C358" s="17" t="str">
        <f t="shared" si="11"/>
        <v>210</v>
      </c>
      <c r="D358" s="27" t="s">
        <v>1973</v>
      </c>
      <c r="E358" s="19" t="s">
        <v>1976</v>
      </c>
      <c r="F358" s="19">
        <v>6</v>
      </c>
      <c r="G358" s="19" t="str">
        <f t="shared" si="12"/>
        <v>22102</v>
      </c>
      <c r="I358" s="29" t="s">
        <v>1973</v>
      </c>
      <c r="J358" s="29">
        <v>1299</v>
      </c>
      <c r="K358" s="20" t="s">
        <v>2104</v>
      </c>
    </row>
    <row r="359" spans="1:11">
      <c r="A359" s="25" t="s">
        <v>2116</v>
      </c>
      <c r="B359" s="26">
        <v>3190</v>
      </c>
      <c r="C359" s="17" t="str">
        <f t="shared" si="11"/>
        <v>210</v>
      </c>
      <c r="D359" s="27" t="s">
        <v>1974</v>
      </c>
      <c r="E359" s="19" t="s">
        <v>2041</v>
      </c>
      <c r="F359" s="19">
        <v>1</v>
      </c>
      <c r="G359" s="19" t="str">
        <f t="shared" si="12"/>
        <v>20502</v>
      </c>
      <c r="I359" s="29" t="s">
        <v>1974</v>
      </c>
      <c r="J359" s="29">
        <v>3190</v>
      </c>
      <c r="K359" s="20" t="s">
        <v>2104</v>
      </c>
    </row>
    <row r="360" spans="1:11">
      <c r="A360" s="25" t="s">
        <v>2117</v>
      </c>
      <c r="B360" s="26">
        <v>556</v>
      </c>
      <c r="C360" s="17" t="str">
        <f t="shared" si="11"/>
        <v>210</v>
      </c>
      <c r="D360" s="27" t="s">
        <v>1972</v>
      </c>
      <c r="E360" s="19" t="s">
        <v>2041</v>
      </c>
      <c r="F360" s="19">
        <v>2</v>
      </c>
      <c r="G360" s="19" t="str">
        <f t="shared" si="12"/>
        <v>20502</v>
      </c>
      <c r="I360" s="29" t="s">
        <v>1972</v>
      </c>
      <c r="J360" s="29">
        <v>556</v>
      </c>
      <c r="K360" s="20" t="s">
        <v>2104</v>
      </c>
    </row>
    <row r="361" spans="1:11">
      <c r="A361" s="25" t="s">
        <v>2117</v>
      </c>
      <c r="B361" s="26">
        <v>981</v>
      </c>
      <c r="C361" s="17" t="str">
        <f t="shared" si="11"/>
        <v>210</v>
      </c>
      <c r="D361" s="27" t="s">
        <v>1974</v>
      </c>
      <c r="E361" s="19" t="s">
        <v>2047</v>
      </c>
      <c r="F361" s="19">
        <v>6</v>
      </c>
      <c r="G361" s="19" t="str">
        <f t="shared" si="12"/>
        <v>20502</v>
      </c>
      <c r="I361" s="29" t="s">
        <v>1974</v>
      </c>
      <c r="J361" s="29">
        <v>981</v>
      </c>
      <c r="K361" s="20" t="s">
        <v>2104</v>
      </c>
    </row>
    <row r="362" spans="1:11">
      <c r="A362" s="25" t="s">
        <v>2118</v>
      </c>
      <c r="B362" s="26">
        <v>699</v>
      </c>
      <c r="C362" s="17" t="str">
        <f t="shared" si="11"/>
        <v>210</v>
      </c>
      <c r="D362" s="27" t="s">
        <v>2098</v>
      </c>
      <c r="E362" s="19" t="s">
        <v>2040</v>
      </c>
      <c r="F362" s="19">
        <v>19</v>
      </c>
      <c r="G362" s="19" t="str">
        <f t="shared" si="12"/>
        <v>20502</v>
      </c>
      <c r="I362" s="29" t="s">
        <v>2098</v>
      </c>
      <c r="J362" s="29">
        <v>699</v>
      </c>
      <c r="K362" s="20" t="s">
        <v>2104</v>
      </c>
    </row>
    <row r="363" spans="1:11">
      <c r="A363" s="25" t="s">
        <v>2119</v>
      </c>
      <c r="B363" s="26">
        <v>82</v>
      </c>
      <c r="C363" s="17" t="str">
        <f t="shared" si="11"/>
        <v>210</v>
      </c>
      <c r="D363" s="27" t="s">
        <v>1973</v>
      </c>
      <c r="E363" s="19" t="s">
        <v>2047</v>
      </c>
      <c r="F363" s="19">
        <v>4</v>
      </c>
      <c r="G363" s="19" t="str">
        <f t="shared" si="12"/>
        <v>20502</v>
      </c>
      <c r="I363" s="29" t="s">
        <v>1973</v>
      </c>
      <c r="J363" s="29">
        <v>82</v>
      </c>
      <c r="K363" s="20" t="s">
        <v>2104</v>
      </c>
    </row>
    <row r="364" spans="1:11">
      <c r="A364" s="25" t="s">
        <v>2120</v>
      </c>
      <c r="B364" s="26">
        <v>5</v>
      </c>
      <c r="C364" s="17" t="str">
        <f t="shared" si="11"/>
        <v>210</v>
      </c>
      <c r="D364" s="27" t="s">
        <v>1969</v>
      </c>
      <c r="E364" s="19" t="s">
        <v>2040</v>
      </c>
      <c r="F364" s="19">
        <v>11</v>
      </c>
      <c r="G364" s="19" t="str">
        <f t="shared" si="12"/>
        <v>20502</v>
      </c>
      <c r="I364" s="29" t="s">
        <v>1969</v>
      </c>
      <c r="J364" s="29">
        <v>5</v>
      </c>
      <c r="K364" s="20" t="s">
        <v>2104</v>
      </c>
    </row>
    <row r="365" spans="1:11">
      <c r="A365" s="25" t="s">
        <v>2120</v>
      </c>
      <c r="B365" s="26">
        <v>741</v>
      </c>
      <c r="C365" s="17" t="str">
        <f t="shared" si="11"/>
        <v>210</v>
      </c>
      <c r="D365" s="27" t="s">
        <v>1973</v>
      </c>
      <c r="E365" s="19" t="s">
        <v>2047</v>
      </c>
      <c r="F365" s="19">
        <v>35</v>
      </c>
      <c r="G365" s="19" t="str">
        <f t="shared" si="12"/>
        <v>20502</v>
      </c>
      <c r="I365" s="29" t="s">
        <v>1973</v>
      </c>
      <c r="J365" s="29">
        <v>741</v>
      </c>
      <c r="K365" s="20" t="s">
        <v>2104</v>
      </c>
    </row>
    <row r="366" spans="1:11">
      <c r="A366" s="25" t="s">
        <v>2121</v>
      </c>
      <c r="B366" s="26">
        <v>2</v>
      </c>
      <c r="C366" s="17" t="str">
        <f t="shared" si="11"/>
        <v>211</v>
      </c>
      <c r="D366" s="27" t="s">
        <v>1969</v>
      </c>
      <c r="E366" s="19" t="s">
        <v>2062</v>
      </c>
      <c r="F366" s="19">
        <v>1</v>
      </c>
      <c r="G366" s="19" t="str">
        <f t="shared" si="12"/>
        <v>20805</v>
      </c>
      <c r="I366" s="29" t="s">
        <v>1969</v>
      </c>
      <c r="J366" s="29">
        <v>2</v>
      </c>
      <c r="K366" s="20" t="s">
        <v>2122</v>
      </c>
    </row>
    <row r="367" spans="1:11">
      <c r="A367" s="25" t="s">
        <v>2121</v>
      </c>
      <c r="B367" s="26">
        <v>1</v>
      </c>
      <c r="C367" s="17" t="str">
        <f t="shared" si="11"/>
        <v>211</v>
      </c>
      <c r="D367" s="27" t="s">
        <v>1973</v>
      </c>
      <c r="E367" s="19" t="s">
        <v>1976</v>
      </c>
      <c r="F367" s="19">
        <v>9</v>
      </c>
      <c r="G367" s="19" t="str">
        <f t="shared" si="12"/>
        <v>22102</v>
      </c>
      <c r="I367" s="29" t="s">
        <v>1973</v>
      </c>
      <c r="J367" s="29">
        <v>1</v>
      </c>
      <c r="K367" s="20" t="s">
        <v>2122</v>
      </c>
    </row>
    <row r="368" spans="1:11">
      <c r="A368" s="25" t="s">
        <v>2121</v>
      </c>
      <c r="B368" s="26">
        <v>313</v>
      </c>
      <c r="C368" s="17" t="str">
        <f t="shared" si="11"/>
        <v>211</v>
      </c>
      <c r="D368" s="27" t="s">
        <v>1969</v>
      </c>
      <c r="E368" s="19" t="s">
        <v>2062</v>
      </c>
      <c r="F368" s="19">
        <v>2</v>
      </c>
      <c r="G368" s="19" t="str">
        <f t="shared" si="12"/>
        <v>20805</v>
      </c>
      <c r="I368" s="29" t="s">
        <v>1969</v>
      </c>
      <c r="J368" s="29">
        <v>313</v>
      </c>
      <c r="K368" s="20" t="s">
        <v>2122</v>
      </c>
    </row>
    <row r="369" spans="1:11">
      <c r="A369" s="25" t="s">
        <v>2123</v>
      </c>
      <c r="B369" s="26">
        <v>10607</v>
      </c>
      <c r="C369" s="17" t="str">
        <f t="shared" si="11"/>
        <v>211</v>
      </c>
      <c r="D369" s="27" t="s">
        <v>1974</v>
      </c>
      <c r="E369" s="19" t="s">
        <v>2041</v>
      </c>
      <c r="F369" s="19">
        <v>2</v>
      </c>
      <c r="G369" s="19" t="str">
        <f t="shared" si="12"/>
        <v>20502</v>
      </c>
      <c r="I369" s="29" t="s">
        <v>1974</v>
      </c>
      <c r="J369" s="29">
        <v>10607</v>
      </c>
      <c r="K369" s="20" t="s">
        <v>2122</v>
      </c>
    </row>
    <row r="370" spans="1:11">
      <c r="A370" s="25" t="s">
        <v>2124</v>
      </c>
      <c r="B370" s="26">
        <v>60</v>
      </c>
      <c r="C370" s="17" t="str">
        <f t="shared" si="11"/>
        <v>211</v>
      </c>
      <c r="D370" s="27" t="s">
        <v>1907</v>
      </c>
      <c r="E370" s="19" t="s">
        <v>2041</v>
      </c>
      <c r="F370" s="19">
        <v>4</v>
      </c>
      <c r="G370" s="19" t="str">
        <f t="shared" si="12"/>
        <v>20502</v>
      </c>
      <c r="I370" s="29" t="s">
        <v>1907</v>
      </c>
      <c r="J370" s="29">
        <v>60</v>
      </c>
      <c r="K370" s="20" t="s">
        <v>2122</v>
      </c>
    </row>
    <row r="371" spans="1:11">
      <c r="A371" s="25" t="s">
        <v>2125</v>
      </c>
      <c r="B371" s="26">
        <v>14</v>
      </c>
      <c r="C371" s="17" t="str">
        <f t="shared" si="11"/>
        <v>212</v>
      </c>
      <c r="D371" s="27" t="s">
        <v>1973</v>
      </c>
      <c r="E371" s="19" t="s">
        <v>2040</v>
      </c>
      <c r="F371" s="19">
        <v>4</v>
      </c>
      <c r="G371" s="19" t="str">
        <f t="shared" si="12"/>
        <v>20502</v>
      </c>
      <c r="I371" s="29" t="s">
        <v>1973</v>
      </c>
      <c r="J371" s="29">
        <v>14</v>
      </c>
      <c r="K371" s="20" t="s">
        <v>2126</v>
      </c>
    </row>
    <row r="372" spans="1:11">
      <c r="A372" s="25" t="s">
        <v>2125</v>
      </c>
      <c r="B372" s="26">
        <v>5</v>
      </c>
      <c r="C372" s="17" t="str">
        <f t="shared" si="11"/>
        <v>212</v>
      </c>
      <c r="D372" s="27" t="s">
        <v>1973</v>
      </c>
      <c r="E372" s="19" t="s">
        <v>2040</v>
      </c>
      <c r="F372" s="19">
        <v>1</v>
      </c>
      <c r="G372" s="19" t="str">
        <f t="shared" si="12"/>
        <v>20502</v>
      </c>
      <c r="I372" s="29" t="s">
        <v>1973</v>
      </c>
      <c r="J372" s="29">
        <v>5</v>
      </c>
      <c r="K372" s="20" t="s">
        <v>2126</v>
      </c>
    </row>
    <row r="373" spans="1:11">
      <c r="A373" s="25" t="s">
        <v>2125</v>
      </c>
      <c r="B373" s="26">
        <v>140</v>
      </c>
      <c r="C373" s="17" t="str">
        <f t="shared" si="11"/>
        <v>212</v>
      </c>
      <c r="D373" s="27" t="s">
        <v>1969</v>
      </c>
      <c r="E373" s="19" t="s">
        <v>2047</v>
      </c>
      <c r="F373" s="19">
        <v>17</v>
      </c>
      <c r="G373" s="19" t="str">
        <f t="shared" si="12"/>
        <v>20502</v>
      </c>
      <c r="I373" s="29" t="s">
        <v>1969</v>
      </c>
      <c r="J373" s="29">
        <v>140</v>
      </c>
      <c r="K373" s="20" t="s">
        <v>2126</v>
      </c>
    </row>
    <row r="374" spans="1:11">
      <c r="A374" s="25" t="s">
        <v>2125</v>
      </c>
      <c r="B374" s="26">
        <v>250</v>
      </c>
      <c r="C374" s="17" t="str">
        <f t="shared" si="11"/>
        <v>212</v>
      </c>
      <c r="D374" s="27" t="s">
        <v>1974</v>
      </c>
      <c r="E374" s="19" t="s">
        <v>2047</v>
      </c>
      <c r="F374" s="19">
        <v>24</v>
      </c>
      <c r="G374" s="19" t="str">
        <f t="shared" si="12"/>
        <v>20502</v>
      </c>
      <c r="I374" s="29" t="s">
        <v>1974</v>
      </c>
      <c r="J374" s="29">
        <v>250</v>
      </c>
      <c r="K374" s="20" t="s">
        <v>2126</v>
      </c>
    </row>
    <row r="375" spans="1:11">
      <c r="A375" s="25" t="s">
        <v>2125</v>
      </c>
      <c r="B375" s="26">
        <v>2490</v>
      </c>
      <c r="C375" s="17" t="str">
        <f t="shared" si="11"/>
        <v>212</v>
      </c>
      <c r="D375" s="27" t="s">
        <v>1972</v>
      </c>
      <c r="E375" s="19" t="s">
        <v>2040</v>
      </c>
      <c r="F375" s="19">
        <v>9</v>
      </c>
      <c r="G375" s="19" t="str">
        <f t="shared" si="12"/>
        <v>20502</v>
      </c>
      <c r="I375" s="29" t="s">
        <v>1972</v>
      </c>
      <c r="J375" s="29">
        <v>2490</v>
      </c>
      <c r="K375" s="20" t="s">
        <v>2126</v>
      </c>
    </row>
    <row r="376" spans="1:11">
      <c r="A376" s="25" t="s">
        <v>2125</v>
      </c>
      <c r="B376" s="26">
        <v>547</v>
      </c>
      <c r="C376" s="17" t="str">
        <f t="shared" si="11"/>
        <v>212</v>
      </c>
      <c r="D376" s="27" t="s">
        <v>1969</v>
      </c>
      <c r="E376" s="19" t="s">
        <v>2047</v>
      </c>
      <c r="F376" s="19">
        <v>5</v>
      </c>
      <c r="G376" s="19" t="str">
        <f t="shared" si="12"/>
        <v>20502</v>
      </c>
      <c r="I376" s="29" t="s">
        <v>1969</v>
      </c>
      <c r="J376" s="29">
        <v>547</v>
      </c>
      <c r="K376" s="20" t="s">
        <v>2126</v>
      </c>
    </row>
    <row r="377" spans="1:11">
      <c r="A377" s="25" t="s">
        <v>2125</v>
      </c>
      <c r="B377" s="26">
        <v>15</v>
      </c>
      <c r="C377" s="17" t="str">
        <f t="shared" si="11"/>
        <v>212</v>
      </c>
      <c r="D377" s="27" t="s">
        <v>1969</v>
      </c>
      <c r="E377" s="19" t="s">
        <v>2040</v>
      </c>
      <c r="F377" s="19">
        <v>8</v>
      </c>
      <c r="G377" s="19" t="str">
        <f t="shared" si="12"/>
        <v>20502</v>
      </c>
      <c r="I377" s="29" t="s">
        <v>1969</v>
      </c>
      <c r="J377" s="29">
        <v>15</v>
      </c>
      <c r="K377" s="20" t="s">
        <v>2126</v>
      </c>
    </row>
    <row r="378" spans="1:11">
      <c r="A378" s="25" t="s">
        <v>2125</v>
      </c>
      <c r="B378" s="26">
        <v>354</v>
      </c>
      <c r="C378" s="17" t="str">
        <f t="shared" si="11"/>
        <v>212</v>
      </c>
      <c r="D378" s="27" t="s">
        <v>1972</v>
      </c>
      <c r="E378" s="19" t="s">
        <v>2040</v>
      </c>
      <c r="F378" s="19">
        <v>10</v>
      </c>
      <c r="G378" s="19" t="str">
        <f t="shared" si="12"/>
        <v>20502</v>
      </c>
      <c r="I378" s="29" t="s">
        <v>1972</v>
      </c>
      <c r="J378" s="29">
        <v>354</v>
      </c>
      <c r="K378" s="20" t="s">
        <v>2126</v>
      </c>
    </row>
    <row r="379" spans="1:11">
      <c r="A379" s="25" t="s">
        <v>2127</v>
      </c>
      <c r="B379" s="26">
        <v>11</v>
      </c>
      <c r="C379" s="17" t="str">
        <f t="shared" si="11"/>
        <v>212</v>
      </c>
      <c r="D379" s="27" t="s">
        <v>1969</v>
      </c>
      <c r="E379" s="19" t="s">
        <v>2047</v>
      </c>
      <c r="F379" s="19">
        <v>63</v>
      </c>
      <c r="G379" s="19" t="str">
        <f t="shared" si="12"/>
        <v>20502</v>
      </c>
      <c r="I379" s="29" t="s">
        <v>1969</v>
      </c>
      <c r="J379" s="29">
        <v>11</v>
      </c>
      <c r="K379" s="20" t="s">
        <v>2126</v>
      </c>
    </row>
    <row r="380" spans="1:11">
      <c r="A380" s="25" t="s">
        <v>2127</v>
      </c>
      <c r="B380" s="26">
        <v>819</v>
      </c>
      <c r="C380" s="17" t="str">
        <f t="shared" si="11"/>
        <v>212</v>
      </c>
      <c r="D380" s="27" t="s">
        <v>1974</v>
      </c>
      <c r="E380" s="19" t="s">
        <v>2062</v>
      </c>
      <c r="F380" s="19">
        <v>2</v>
      </c>
      <c r="G380" s="19" t="str">
        <f t="shared" si="12"/>
        <v>20805</v>
      </c>
      <c r="I380" s="29" t="s">
        <v>1974</v>
      </c>
      <c r="J380" s="29">
        <v>819</v>
      </c>
      <c r="K380" s="20" t="s">
        <v>2126</v>
      </c>
    </row>
    <row r="381" spans="1:11">
      <c r="A381" s="25" t="s">
        <v>2127</v>
      </c>
      <c r="B381" s="26">
        <v>146</v>
      </c>
      <c r="C381" s="17" t="str">
        <f t="shared" si="11"/>
        <v>212</v>
      </c>
      <c r="D381" s="27" t="s">
        <v>1972</v>
      </c>
      <c r="E381" s="19" t="s">
        <v>2062</v>
      </c>
      <c r="F381" s="19">
        <v>3</v>
      </c>
      <c r="G381" s="19" t="str">
        <f t="shared" si="12"/>
        <v>20805</v>
      </c>
      <c r="I381" s="29" t="s">
        <v>1972</v>
      </c>
      <c r="J381" s="29">
        <v>146</v>
      </c>
      <c r="K381" s="20" t="s">
        <v>2126</v>
      </c>
    </row>
    <row r="382" spans="1:11">
      <c r="A382" s="25" t="s">
        <v>2127</v>
      </c>
      <c r="B382" s="26">
        <v>1</v>
      </c>
      <c r="C382" s="17" t="str">
        <f t="shared" si="11"/>
        <v>212</v>
      </c>
      <c r="D382" s="27" t="s">
        <v>1973</v>
      </c>
      <c r="E382" s="19" t="s">
        <v>1976</v>
      </c>
      <c r="F382" s="19">
        <v>5</v>
      </c>
      <c r="G382" s="19" t="str">
        <f t="shared" si="12"/>
        <v>22102</v>
      </c>
      <c r="I382" s="29" t="s">
        <v>1973</v>
      </c>
      <c r="J382" s="29">
        <v>1</v>
      </c>
      <c r="K382" s="20" t="s">
        <v>2126</v>
      </c>
    </row>
    <row r="383" spans="1:11">
      <c r="A383" s="25" t="s">
        <v>2127</v>
      </c>
      <c r="B383" s="26">
        <v>711</v>
      </c>
      <c r="C383" s="17" t="str">
        <f t="shared" si="11"/>
        <v>212</v>
      </c>
      <c r="D383" s="27" t="s">
        <v>1974</v>
      </c>
      <c r="E383" s="19" t="s">
        <v>2040</v>
      </c>
      <c r="F383" s="19">
        <v>4</v>
      </c>
      <c r="G383" s="19" t="str">
        <f t="shared" si="12"/>
        <v>20502</v>
      </c>
      <c r="I383" s="29" t="s">
        <v>1974</v>
      </c>
      <c r="J383" s="29">
        <v>711</v>
      </c>
      <c r="K383" s="20" t="s">
        <v>2126</v>
      </c>
    </row>
    <row r="384" spans="1:11">
      <c r="A384" s="25" t="s">
        <v>2128</v>
      </c>
      <c r="B384" s="26">
        <v>1000</v>
      </c>
      <c r="C384" s="17" t="str">
        <f t="shared" si="11"/>
        <v>212</v>
      </c>
      <c r="D384" s="27" t="s">
        <v>2044</v>
      </c>
      <c r="E384" s="19" t="s">
        <v>2040</v>
      </c>
      <c r="F384" s="19">
        <v>2</v>
      </c>
      <c r="G384" s="19" t="str">
        <f t="shared" si="12"/>
        <v>20502</v>
      </c>
      <c r="I384" s="29" t="s">
        <v>2044</v>
      </c>
      <c r="J384" s="29">
        <v>1000</v>
      </c>
      <c r="K384" s="20" t="s">
        <v>2126</v>
      </c>
    </row>
    <row r="385" spans="1:11">
      <c r="A385" s="25" t="s">
        <v>2128</v>
      </c>
      <c r="B385" s="26">
        <v>2</v>
      </c>
      <c r="C385" s="17" t="str">
        <f t="shared" si="11"/>
        <v>212</v>
      </c>
      <c r="D385" s="27" t="s">
        <v>1973</v>
      </c>
      <c r="E385" s="19" t="s">
        <v>2040</v>
      </c>
      <c r="F385" s="19">
        <v>21</v>
      </c>
      <c r="G385" s="19" t="str">
        <f t="shared" si="12"/>
        <v>20502</v>
      </c>
      <c r="I385" s="29" t="s">
        <v>1973</v>
      </c>
      <c r="J385" s="29">
        <v>2</v>
      </c>
      <c r="K385" s="20" t="s">
        <v>2126</v>
      </c>
    </row>
    <row r="386" spans="1:11">
      <c r="A386" s="25" t="s">
        <v>2128</v>
      </c>
      <c r="B386" s="26">
        <v>491</v>
      </c>
      <c r="C386" s="17" t="str">
        <f t="shared" si="11"/>
        <v>212</v>
      </c>
      <c r="D386" s="27" t="s">
        <v>1974</v>
      </c>
      <c r="E386" s="19" t="s">
        <v>2040</v>
      </c>
      <c r="F386" s="19">
        <v>12</v>
      </c>
      <c r="G386" s="19" t="str">
        <f t="shared" si="12"/>
        <v>20502</v>
      </c>
      <c r="I386" s="29" t="s">
        <v>1974</v>
      </c>
      <c r="J386" s="29">
        <v>491</v>
      </c>
      <c r="K386" s="20" t="s">
        <v>2126</v>
      </c>
    </row>
    <row r="387" spans="1:11">
      <c r="A387" s="25" t="s">
        <v>2128</v>
      </c>
      <c r="B387" s="26">
        <v>742</v>
      </c>
      <c r="C387" s="17" t="str">
        <f t="shared" ref="C387:C450" si="13">MID(A387,1,3)</f>
        <v>212</v>
      </c>
      <c r="D387" s="27" t="s">
        <v>1974</v>
      </c>
      <c r="E387" s="19" t="s">
        <v>2040</v>
      </c>
      <c r="F387" s="19">
        <v>7</v>
      </c>
      <c r="G387" s="19" t="str">
        <f t="shared" ref="G387:G450" si="14">MID(E387,1,5)</f>
        <v>20502</v>
      </c>
      <c r="I387" s="29" t="s">
        <v>1974</v>
      </c>
      <c r="J387" s="29">
        <v>742</v>
      </c>
      <c r="K387" s="20" t="s">
        <v>2126</v>
      </c>
    </row>
    <row r="388" spans="1:11">
      <c r="A388" s="25" t="s">
        <v>2129</v>
      </c>
      <c r="B388" s="26">
        <v>14</v>
      </c>
      <c r="C388" s="17" t="str">
        <f t="shared" si="13"/>
        <v>212</v>
      </c>
      <c r="D388" s="27" t="s">
        <v>1974</v>
      </c>
      <c r="E388" s="19" t="s">
        <v>2040</v>
      </c>
      <c r="F388" s="19">
        <v>39</v>
      </c>
      <c r="G388" s="19" t="str">
        <f t="shared" si="14"/>
        <v>20502</v>
      </c>
      <c r="I388" s="29" t="s">
        <v>1974</v>
      </c>
      <c r="J388" s="29">
        <v>14</v>
      </c>
      <c r="K388" s="20" t="s">
        <v>2126</v>
      </c>
    </row>
    <row r="389" spans="1:11">
      <c r="A389" s="25" t="s">
        <v>2129</v>
      </c>
      <c r="B389" s="26">
        <v>148</v>
      </c>
      <c r="C389" s="17" t="str">
        <f t="shared" si="13"/>
        <v>212</v>
      </c>
      <c r="D389" s="27" t="s">
        <v>1974</v>
      </c>
      <c r="E389" s="19" t="s">
        <v>2040</v>
      </c>
      <c r="F389" s="19">
        <v>24</v>
      </c>
      <c r="G389" s="19" t="str">
        <f t="shared" si="14"/>
        <v>20502</v>
      </c>
      <c r="I389" s="29" t="s">
        <v>1974</v>
      </c>
      <c r="J389" s="29">
        <v>148</v>
      </c>
      <c r="K389" s="20" t="s">
        <v>2126</v>
      </c>
    </row>
    <row r="390" spans="1:11">
      <c r="A390" s="25" t="s">
        <v>2130</v>
      </c>
      <c r="B390" s="26">
        <v>83</v>
      </c>
      <c r="C390" s="17" t="str">
        <f t="shared" si="13"/>
        <v>212</v>
      </c>
      <c r="D390" s="27" t="s">
        <v>1974</v>
      </c>
      <c r="E390" s="19" t="s">
        <v>2040</v>
      </c>
      <c r="F390" s="19">
        <v>35</v>
      </c>
      <c r="G390" s="19" t="str">
        <f t="shared" si="14"/>
        <v>20502</v>
      </c>
      <c r="I390" s="29" t="s">
        <v>1974</v>
      </c>
      <c r="J390" s="29">
        <v>83</v>
      </c>
      <c r="K390" s="20" t="s">
        <v>2126</v>
      </c>
    </row>
    <row r="391" spans="1:11">
      <c r="A391" s="25" t="s">
        <v>2130</v>
      </c>
      <c r="B391" s="26">
        <v>34</v>
      </c>
      <c r="C391" s="17" t="str">
        <f t="shared" si="13"/>
        <v>212</v>
      </c>
      <c r="D391" s="27" t="s">
        <v>1974</v>
      </c>
      <c r="E391" s="19" t="s">
        <v>2040</v>
      </c>
      <c r="F391" s="19">
        <v>2</v>
      </c>
      <c r="G391" s="19" t="str">
        <f t="shared" si="14"/>
        <v>20502</v>
      </c>
      <c r="I391" s="29" t="s">
        <v>1974</v>
      </c>
      <c r="J391" s="29">
        <v>34</v>
      </c>
      <c r="K391" s="20" t="s">
        <v>2126</v>
      </c>
    </row>
    <row r="392" spans="1:11">
      <c r="A392" s="25" t="s">
        <v>2131</v>
      </c>
      <c r="B392" s="26">
        <v>80</v>
      </c>
      <c r="C392" s="17" t="str">
        <f t="shared" si="13"/>
        <v>212</v>
      </c>
      <c r="D392" s="27" t="s">
        <v>2044</v>
      </c>
      <c r="E392" s="19" t="s">
        <v>2040</v>
      </c>
      <c r="F392" s="19">
        <v>7</v>
      </c>
      <c r="G392" s="19" t="str">
        <f t="shared" si="14"/>
        <v>20502</v>
      </c>
      <c r="I392" s="29" t="s">
        <v>2044</v>
      </c>
      <c r="J392" s="29">
        <v>80</v>
      </c>
      <c r="K392" s="20" t="s">
        <v>2126</v>
      </c>
    </row>
    <row r="393" spans="1:11">
      <c r="A393" s="25" t="s">
        <v>2132</v>
      </c>
      <c r="B393" s="26">
        <v>300</v>
      </c>
      <c r="C393" s="17" t="str">
        <f t="shared" si="13"/>
        <v>212</v>
      </c>
      <c r="D393" s="27" t="s">
        <v>1978</v>
      </c>
      <c r="E393" s="19" t="s">
        <v>1976</v>
      </c>
      <c r="F393" s="19">
        <v>5</v>
      </c>
      <c r="G393" s="19" t="str">
        <f t="shared" si="14"/>
        <v>22102</v>
      </c>
      <c r="I393" s="29" t="s">
        <v>1978</v>
      </c>
      <c r="J393" s="29">
        <v>300</v>
      </c>
      <c r="K393" s="20" t="s">
        <v>2126</v>
      </c>
    </row>
    <row r="394" spans="1:11">
      <c r="A394" s="25" t="s">
        <v>2132</v>
      </c>
      <c r="B394" s="26">
        <v>350</v>
      </c>
      <c r="C394" s="17" t="str">
        <f t="shared" si="13"/>
        <v>212</v>
      </c>
      <c r="D394" s="27" t="s">
        <v>1978</v>
      </c>
      <c r="E394" s="19" t="s">
        <v>2040</v>
      </c>
      <c r="F394" s="19">
        <v>1</v>
      </c>
      <c r="G394" s="19" t="str">
        <f t="shared" si="14"/>
        <v>20502</v>
      </c>
      <c r="I394" s="29" t="s">
        <v>1978</v>
      </c>
      <c r="J394" s="29">
        <v>350</v>
      </c>
      <c r="K394" s="20" t="s">
        <v>2126</v>
      </c>
    </row>
    <row r="395" spans="1:11">
      <c r="A395" s="25" t="s">
        <v>2133</v>
      </c>
      <c r="B395" s="26">
        <v>750</v>
      </c>
      <c r="C395" s="17" t="str">
        <f t="shared" si="13"/>
        <v>212</v>
      </c>
      <c r="D395" s="27" t="s">
        <v>1978</v>
      </c>
      <c r="E395" s="19" t="s">
        <v>2040</v>
      </c>
      <c r="F395" s="19">
        <v>71</v>
      </c>
      <c r="G395" s="19" t="str">
        <f t="shared" si="14"/>
        <v>20502</v>
      </c>
      <c r="I395" s="29" t="s">
        <v>1978</v>
      </c>
      <c r="J395" s="29">
        <v>750</v>
      </c>
      <c r="K395" s="20" t="s">
        <v>2126</v>
      </c>
    </row>
    <row r="396" spans="1:11">
      <c r="A396" s="25" t="s">
        <v>2134</v>
      </c>
      <c r="B396" s="26">
        <v>1</v>
      </c>
      <c r="C396" s="17" t="str">
        <f t="shared" si="13"/>
        <v>212</v>
      </c>
      <c r="D396" s="27" t="s">
        <v>1973</v>
      </c>
      <c r="E396" s="19" t="s">
        <v>2040</v>
      </c>
      <c r="F396" s="19">
        <v>62</v>
      </c>
      <c r="G396" s="19" t="str">
        <f t="shared" si="14"/>
        <v>20502</v>
      </c>
      <c r="I396" s="29" t="s">
        <v>1973</v>
      </c>
      <c r="J396" s="29">
        <v>1</v>
      </c>
      <c r="K396" s="20" t="s">
        <v>2126</v>
      </c>
    </row>
    <row r="397" spans="1:11">
      <c r="A397" s="25" t="s">
        <v>2134</v>
      </c>
      <c r="B397" s="26">
        <v>423</v>
      </c>
      <c r="C397" s="17" t="str">
        <f t="shared" si="13"/>
        <v>212</v>
      </c>
      <c r="D397" s="27" t="s">
        <v>1974</v>
      </c>
      <c r="E397" s="19" t="s">
        <v>2040</v>
      </c>
      <c r="F397" s="19">
        <v>17</v>
      </c>
      <c r="G397" s="19" t="str">
        <f t="shared" si="14"/>
        <v>20502</v>
      </c>
      <c r="I397" s="29" t="s">
        <v>1974</v>
      </c>
      <c r="J397" s="29">
        <v>423</v>
      </c>
      <c r="K397" s="20" t="s">
        <v>2126</v>
      </c>
    </row>
    <row r="398" spans="1:11">
      <c r="A398" s="25" t="s">
        <v>2134</v>
      </c>
      <c r="B398" s="26">
        <v>5970</v>
      </c>
      <c r="C398" s="17" t="str">
        <f t="shared" si="13"/>
        <v>212</v>
      </c>
      <c r="D398" s="27" t="s">
        <v>1974</v>
      </c>
      <c r="E398" s="19" t="s">
        <v>2040</v>
      </c>
      <c r="F398" s="19">
        <v>7</v>
      </c>
      <c r="G398" s="19" t="str">
        <f t="shared" si="14"/>
        <v>20502</v>
      </c>
      <c r="I398" s="29" t="s">
        <v>1974</v>
      </c>
      <c r="J398" s="29">
        <v>5970</v>
      </c>
      <c r="K398" s="20" t="s">
        <v>2126</v>
      </c>
    </row>
    <row r="399" spans="1:11">
      <c r="A399" s="25" t="s">
        <v>2135</v>
      </c>
      <c r="B399" s="26">
        <v>250</v>
      </c>
      <c r="C399" s="17" t="str">
        <f t="shared" si="13"/>
        <v>212</v>
      </c>
      <c r="D399" s="27" t="s">
        <v>1969</v>
      </c>
      <c r="E399" s="19" t="s">
        <v>2040</v>
      </c>
      <c r="F399" s="19">
        <v>70</v>
      </c>
      <c r="G399" s="19" t="str">
        <f t="shared" si="14"/>
        <v>20502</v>
      </c>
      <c r="I399" s="29" t="s">
        <v>1969</v>
      </c>
      <c r="J399" s="29">
        <v>250</v>
      </c>
      <c r="K399" s="20" t="s">
        <v>2126</v>
      </c>
    </row>
    <row r="400" spans="1:11">
      <c r="A400" s="25" t="s">
        <v>2135</v>
      </c>
      <c r="B400" s="26">
        <v>440</v>
      </c>
      <c r="C400" s="17" t="str">
        <f t="shared" si="13"/>
        <v>212</v>
      </c>
      <c r="D400" s="27" t="s">
        <v>1969</v>
      </c>
      <c r="E400" s="19" t="s">
        <v>2040</v>
      </c>
      <c r="F400" s="19">
        <v>2</v>
      </c>
      <c r="G400" s="19" t="str">
        <f t="shared" si="14"/>
        <v>20502</v>
      </c>
      <c r="I400" s="29" t="s">
        <v>1969</v>
      </c>
      <c r="J400" s="29">
        <v>440</v>
      </c>
      <c r="K400" s="20" t="s">
        <v>2126</v>
      </c>
    </row>
    <row r="401" spans="1:11">
      <c r="A401" s="25" t="s">
        <v>2135</v>
      </c>
      <c r="B401" s="26">
        <v>1850</v>
      </c>
      <c r="C401" s="17" t="str">
        <f t="shared" si="13"/>
        <v>212</v>
      </c>
      <c r="D401" s="27" t="s">
        <v>1978</v>
      </c>
      <c r="E401" s="19" t="s">
        <v>2040</v>
      </c>
      <c r="F401" s="19">
        <v>5</v>
      </c>
      <c r="G401" s="19" t="str">
        <f t="shared" si="14"/>
        <v>20502</v>
      </c>
      <c r="I401" s="29" t="s">
        <v>1978</v>
      </c>
      <c r="J401" s="29">
        <v>1850</v>
      </c>
      <c r="K401" s="20" t="s">
        <v>2126</v>
      </c>
    </row>
    <row r="402" spans="1:11">
      <c r="A402" s="25" t="s">
        <v>2136</v>
      </c>
      <c r="B402" s="26">
        <v>1</v>
      </c>
      <c r="C402" s="17" t="str">
        <f t="shared" si="13"/>
        <v>213</v>
      </c>
      <c r="D402" s="27" t="s">
        <v>1973</v>
      </c>
      <c r="E402" s="19" t="s">
        <v>1976</v>
      </c>
      <c r="F402" s="19">
        <v>1</v>
      </c>
      <c r="G402" s="19" t="str">
        <f t="shared" si="14"/>
        <v>22102</v>
      </c>
      <c r="I402" s="29" t="s">
        <v>1973</v>
      </c>
      <c r="J402" s="29">
        <v>1</v>
      </c>
      <c r="K402" s="20" t="s">
        <v>2137</v>
      </c>
    </row>
    <row r="403" spans="1:11">
      <c r="A403" s="25" t="s">
        <v>2136</v>
      </c>
      <c r="B403" s="26">
        <v>120</v>
      </c>
      <c r="C403" s="17" t="str">
        <f t="shared" si="13"/>
        <v>213</v>
      </c>
      <c r="D403" s="27" t="s">
        <v>1969</v>
      </c>
      <c r="E403" s="19" t="s">
        <v>2040</v>
      </c>
      <c r="F403" s="19">
        <v>1</v>
      </c>
      <c r="G403" s="19" t="str">
        <f t="shared" si="14"/>
        <v>20502</v>
      </c>
      <c r="I403" s="29" t="s">
        <v>1969</v>
      </c>
      <c r="J403" s="29">
        <v>120</v>
      </c>
      <c r="K403" s="20" t="s">
        <v>2137</v>
      </c>
    </row>
    <row r="404" spans="1:11">
      <c r="A404" s="25" t="s">
        <v>2136</v>
      </c>
      <c r="B404" s="26">
        <v>1642</v>
      </c>
      <c r="C404" s="17" t="str">
        <f t="shared" si="13"/>
        <v>213</v>
      </c>
      <c r="D404" s="27" t="s">
        <v>1972</v>
      </c>
      <c r="E404" s="19" t="s">
        <v>2040</v>
      </c>
      <c r="F404" s="19">
        <v>22</v>
      </c>
      <c r="G404" s="19" t="str">
        <f t="shared" si="14"/>
        <v>20502</v>
      </c>
      <c r="I404" s="29" t="s">
        <v>1972</v>
      </c>
      <c r="J404" s="29">
        <v>1642</v>
      </c>
      <c r="K404" s="20" t="s">
        <v>2137</v>
      </c>
    </row>
    <row r="405" spans="1:11">
      <c r="A405" s="25" t="s">
        <v>2136</v>
      </c>
      <c r="B405" s="26">
        <v>1126</v>
      </c>
      <c r="C405" s="17" t="str">
        <f t="shared" si="13"/>
        <v>213</v>
      </c>
      <c r="D405" s="27" t="s">
        <v>1973</v>
      </c>
      <c r="E405" s="19" t="s">
        <v>2040</v>
      </c>
      <c r="F405" s="19">
        <v>2</v>
      </c>
      <c r="G405" s="19" t="str">
        <f t="shared" si="14"/>
        <v>20502</v>
      </c>
      <c r="I405" s="29" t="s">
        <v>1973</v>
      </c>
      <c r="J405" s="29">
        <v>1126</v>
      </c>
      <c r="K405" s="20" t="s">
        <v>2137</v>
      </c>
    </row>
    <row r="406" spans="1:11">
      <c r="A406" s="25" t="s">
        <v>2136</v>
      </c>
      <c r="B406" s="26">
        <v>260</v>
      </c>
      <c r="C406" s="17" t="str">
        <f t="shared" si="13"/>
        <v>213</v>
      </c>
      <c r="D406" s="27" t="s">
        <v>1973</v>
      </c>
      <c r="E406" s="19" t="s">
        <v>2040</v>
      </c>
      <c r="F406" s="19">
        <v>33</v>
      </c>
      <c r="G406" s="19" t="str">
        <f t="shared" si="14"/>
        <v>20502</v>
      </c>
      <c r="I406" s="29" t="s">
        <v>1973</v>
      </c>
      <c r="J406" s="29">
        <v>260</v>
      </c>
      <c r="K406" s="20" t="s">
        <v>2137</v>
      </c>
    </row>
    <row r="407" spans="1:11">
      <c r="A407" s="25" t="s">
        <v>2136</v>
      </c>
      <c r="B407" s="26">
        <v>724</v>
      </c>
      <c r="C407" s="17" t="str">
        <f t="shared" si="13"/>
        <v>213</v>
      </c>
      <c r="D407" s="27" t="s">
        <v>1969</v>
      </c>
      <c r="E407" s="19" t="s">
        <v>2040</v>
      </c>
      <c r="F407" s="19">
        <v>6</v>
      </c>
      <c r="G407" s="19" t="str">
        <f t="shared" si="14"/>
        <v>20502</v>
      </c>
      <c r="I407" s="29" t="s">
        <v>1969</v>
      </c>
      <c r="J407" s="29">
        <v>724</v>
      </c>
      <c r="K407" s="20" t="s">
        <v>2137</v>
      </c>
    </row>
    <row r="408" spans="1:11">
      <c r="A408" s="25" t="s">
        <v>2136</v>
      </c>
      <c r="B408" s="26">
        <v>1</v>
      </c>
      <c r="C408" s="17" t="str">
        <f t="shared" si="13"/>
        <v>213</v>
      </c>
      <c r="D408" s="27" t="s">
        <v>1969</v>
      </c>
      <c r="E408" s="19" t="s">
        <v>1976</v>
      </c>
      <c r="F408" s="19">
        <v>1</v>
      </c>
      <c r="G408" s="19" t="str">
        <f t="shared" si="14"/>
        <v>22102</v>
      </c>
      <c r="I408" s="29" t="s">
        <v>1969</v>
      </c>
      <c r="J408" s="29">
        <v>1</v>
      </c>
      <c r="K408" s="20" t="s">
        <v>2137</v>
      </c>
    </row>
    <row r="409" spans="1:11">
      <c r="A409" s="25" t="s">
        <v>2136</v>
      </c>
      <c r="B409" s="26">
        <v>348</v>
      </c>
      <c r="C409" s="17" t="str">
        <f t="shared" si="13"/>
        <v>213</v>
      </c>
      <c r="D409" s="27" t="s">
        <v>1974</v>
      </c>
      <c r="E409" s="19" t="s">
        <v>2040</v>
      </c>
      <c r="F409" s="19">
        <v>1</v>
      </c>
      <c r="G409" s="19" t="str">
        <f t="shared" si="14"/>
        <v>20502</v>
      </c>
      <c r="I409" s="29" t="s">
        <v>1974</v>
      </c>
      <c r="J409" s="29">
        <v>348</v>
      </c>
      <c r="K409" s="20" t="s">
        <v>2137</v>
      </c>
    </row>
    <row r="410" spans="1:11">
      <c r="A410" s="25" t="s">
        <v>2136</v>
      </c>
      <c r="B410" s="26">
        <v>33</v>
      </c>
      <c r="C410" s="17" t="str">
        <f t="shared" si="13"/>
        <v>213</v>
      </c>
      <c r="D410" s="27" t="s">
        <v>1973</v>
      </c>
      <c r="E410" s="19" t="s">
        <v>2040</v>
      </c>
      <c r="F410" s="19">
        <v>7</v>
      </c>
      <c r="G410" s="19" t="str">
        <f t="shared" si="14"/>
        <v>20502</v>
      </c>
      <c r="I410" s="29" t="s">
        <v>1973</v>
      </c>
      <c r="J410" s="29">
        <v>33</v>
      </c>
      <c r="K410" s="20" t="s">
        <v>2137</v>
      </c>
    </row>
    <row r="411" spans="1:11">
      <c r="A411" s="25" t="s">
        <v>2136</v>
      </c>
      <c r="B411" s="26">
        <v>5</v>
      </c>
      <c r="C411" s="17" t="str">
        <f t="shared" si="13"/>
        <v>213</v>
      </c>
      <c r="D411" s="27" t="s">
        <v>1974</v>
      </c>
      <c r="E411" s="19" t="s">
        <v>2040</v>
      </c>
      <c r="F411" s="19">
        <v>6</v>
      </c>
      <c r="G411" s="19" t="str">
        <f t="shared" si="14"/>
        <v>20502</v>
      </c>
      <c r="I411" s="29" t="s">
        <v>1974</v>
      </c>
      <c r="J411" s="29">
        <v>5</v>
      </c>
      <c r="K411" s="20" t="s">
        <v>2137</v>
      </c>
    </row>
    <row r="412" spans="1:11">
      <c r="A412" s="25" t="s">
        <v>2138</v>
      </c>
      <c r="B412" s="26">
        <v>7</v>
      </c>
      <c r="C412" s="17" t="str">
        <f t="shared" si="13"/>
        <v>213</v>
      </c>
      <c r="D412" s="27" t="s">
        <v>1974</v>
      </c>
      <c r="E412" s="19" t="s">
        <v>2139</v>
      </c>
      <c r="F412" s="19">
        <v>2</v>
      </c>
      <c r="G412" s="19" t="str">
        <f t="shared" si="14"/>
        <v>20509</v>
      </c>
      <c r="I412" s="29" t="s">
        <v>1974</v>
      </c>
      <c r="J412" s="29">
        <v>7</v>
      </c>
      <c r="K412" s="20" t="s">
        <v>2137</v>
      </c>
    </row>
    <row r="413" spans="1:11">
      <c r="A413" s="25" t="s">
        <v>2138</v>
      </c>
      <c r="B413" s="26">
        <v>132</v>
      </c>
      <c r="C413" s="17" t="str">
        <f t="shared" si="13"/>
        <v>213</v>
      </c>
      <c r="D413" s="27" t="s">
        <v>1974</v>
      </c>
      <c r="E413" s="19" t="s">
        <v>2047</v>
      </c>
      <c r="F413" s="19">
        <v>1</v>
      </c>
      <c r="G413" s="19" t="str">
        <f t="shared" si="14"/>
        <v>20502</v>
      </c>
      <c r="I413" s="29" t="s">
        <v>1974</v>
      </c>
      <c r="J413" s="29">
        <v>132</v>
      </c>
      <c r="K413" s="20" t="s">
        <v>2137</v>
      </c>
    </row>
    <row r="414" spans="1:11">
      <c r="A414" s="25" t="s">
        <v>2138</v>
      </c>
      <c r="B414" s="26">
        <v>18</v>
      </c>
      <c r="C414" s="17" t="str">
        <f t="shared" si="13"/>
        <v>213</v>
      </c>
      <c r="D414" s="27" t="s">
        <v>2044</v>
      </c>
      <c r="E414" s="19" t="s">
        <v>2040</v>
      </c>
      <c r="F414" s="19">
        <v>5</v>
      </c>
      <c r="G414" s="19" t="str">
        <f t="shared" si="14"/>
        <v>20502</v>
      </c>
      <c r="I414" s="29" t="s">
        <v>2044</v>
      </c>
      <c r="J414" s="29">
        <v>18</v>
      </c>
      <c r="K414" s="20" t="s">
        <v>2137</v>
      </c>
    </row>
    <row r="415" spans="1:11">
      <c r="A415" s="25" t="s">
        <v>2140</v>
      </c>
      <c r="B415" s="26">
        <v>8</v>
      </c>
      <c r="C415" s="17" t="str">
        <f t="shared" si="13"/>
        <v>213</v>
      </c>
      <c r="D415" s="27" t="s">
        <v>1972</v>
      </c>
      <c r="E415" s="19" t="s">
        <v>1976</v>
      </c>
      <c r="F415" s="19">
        <v>3</v>
      </c>
      <c r="G415" s="19" t="str">
        <f t="shared" si="14"/>
        <v>22102</v>
      </c>
      <c r="I415" s="29" t="s">
        <v>1972</v>
      </c>
      <c r="J415" s="29">
        <v>8</v>
      </c>
      <c r="K415" s="20" t="s">
        <v>2137</v>
      </c>
    </row>
    <row r="416" spans="1:11">
      <c r="A416" s="25" t="s">
        <v>2140</v>
      </c>
      <c r="B416" s="26">
        <v>15</v>
      </c>
      <c r="C416" s="17" t="str">
        <f t="shared" si="13"/>
        <v>213</v>
      </c>
      <c r="D416" s="27" t="s">
        <v>1969</v>
      </c>
      <c r="E416" s="19" t="s">
        <v>2040</v>
      </c>
      <c r="F416" s="19">
        <v>1</v>
      </c>
      <c r="G416" s="19" t="str">
        <f t="shared" si="14"/>
        <v>20502</v>
      </c>
      <c r="I416" s="29" t="s">
        <v>1969</v>
      </c>
      <c r="J416" s="29">
        <v>15</v>
      </c>
      <c r="K416" s="20" t="s">
        <v>2137</v>
      </c>
    </row>
    <row r="417" spans="1:11">
      <c r="A417" s="25" t="s">
        <v>2141</v>
      </c>
      <c r="B417" s="26">
        <v>3</v>
      </c>
      <c r="C417" s="17" t="str">
        <f t="shared" si="13"/>
        <v>213</v>
      </c>
      <c r="D417" s="27" t="s">
        <v>1969</v>
      </c>
      <c r="E417" s="19" t="s">
        <v>2040</v>
      </c>
      <c r="F417" s="19">
        <v>4</v>
      </c>
      <c r="G417" s="19" t="str">
        <f t="shared" si="14"/>
        <v>20502</v>
      </c>
      <c r="I417" s="29" t="s">
        <v>1969</v>
      </c>
      <c r="J417" s="29">
        <v>3</v>
      </c>
      <c r="K417" s="20" t="s">
        <v>2137</v>
      </c>
    </row>
    <row r="418" spans="1:11">
      <c r="A418" s="25" t="s">
        <v>2141</v>
      </c>
      <c r="B418" s="26">
        <v>23</v>
      </c>
      <c r="C418" s="17" t="str">
        <f t="shared" si="13"/>
        <v>213</v>
      </c>
      <c r="D418" s="27" t="s">
        <v>1972</v>
      </c>
      <c r="E418" s="19" t="s">
        <v>2040</v>
      </c>
      <c r="F418" s="19">
        <v>14</v>
      </c>
      <c r="G418" s="19" t="str">
        <f t="shared" si="14"/>
        <v>20502</v>
      </c>
      <c r="I418" s="29" t="s">
        <v>1972</v>
      </c>
      <c r="J418" s="29">
        <v>23</v>
      </c>
      <c r="K418" s="20" t="s">
        <v>2137</v>
      </c>
    </row>
    <row r="419" spans="1:11">
      <c r="A419" s="25" t="s">
        <v>2142</v>
      </c>
      <c r="B419" s="26">
        <v>42</v>
      </c>
      <c r="C419" s="17" t="str">
        <f t="shared" si="13"/>
        <v>213</v>
      </c>
      <c r="D419" s="27" t="s">
        <v>1969</v>
      </c>
      <c r="E419" s="19" t="s">
        <v>2040</v>
      </c>
      <c r="F419" s="19">
        <v>7</v>
      </c>
      <c r="G419" s="19" t="str">
        <f t="shared" si="14"/>
        <v>20502</v>
      </c>
      <c r="I419" s="29" t="s">
        <v>1969</v>
      </c>
      <c r="J419" s="29">
        <v>42</v>
      </c>
      <c r="K419" s="20" t="s">
        <v>2137</v>
      </c>
    </row>
    <row r="420" spans="1:11">
      <c r="A420" s="25" t="s">
        <v>2142</v>
      </c>
      <c r="B420" s="26">
        <v>300</v>
      </c>
      <c r="C420" s="17" t="str">
        <f t="shared" si="13"/>
        <v>213</v>
      </c>
      <c r="D420" s="27" t="s">
        <v>1972</v>
      </c>
      <c r="E420" s="19" t="s">
        <v>2040</v>
      </c>
      <c r="F420" s="19">
        <v>2</v>
      </c>
      <c r="G420" s="19" t="str">
        <f t="shared" si="14"/>
        <v>20502</v>
      </c>
      <c r="I420" s="29" t="s">
        <v>1972</v>
      </c>
      <c r="J420" s="29">
        <v>300</v>
      </c>
      <c r="K420" s="20" t="s">
        <v>2137</v>
      </c>
    </row>
    <row r="421" spans="1:11">
      <c r="A421" s="25" t="s">
        <v>2142</v>
      </c>
      <c r="B421" s="26">
        <v>329</v>
      </c>
      <c r="C421" s="17" t="str">
        <f t="shared" si="13"/>
        <v>213</v>
      </c>
      <c r="D421" s="27" t="s">
        <v>1984</v>
      </c>
      <c r="E421" s="19" t="s">
        <v>2040</v>
      </c>
      <c r="F421" s="19">
        <v>1</v>
      </c>
      <c r="G421" s="19" t="str">
        <f t="shared" si="14"/>
        <v>20502</v>
      </c>
      <c r="I421" s="29" t="s">
        <v>1984</v>
      </c>
      <c r="J421" s="29">
        <v>329</v>
      </c>
      <c r="K421" s="20" t="s">
        <v>2137</v>
      </c>
    </row>
    <row r="422" spans="1:11">
      <c r="A422" s="25" t="s">
        <v>2142</v>
      </c>
      <c r="B422" s="26">
        <v>3</v>
      </c>
      <c r="C422" s="17" t="str">
        <f t="shared" si="13"/>
        <v>213</v>
      </c>
      <c r="D422" s="27" t="s">
        <v>1973</v>
      </c>
      <c r="E422" s="19" t="s">
        <v>2040</v>
      </c>
      <c r="F422" s="19">
        <v>17</v>
      </c>
      <c r="G422" s="19" t="str">
        <f t="shared" si="14"/>
        <v>20502</v>
      </c>
      <c r="I422" s="29" t="s">
        <v>1973</v>
      </c>
      <c r="J422" s="29">
        <v>3</v>
      </c>
      <c r="K422" s="20" t="s">
        <v>2137</v>
      </c>
    </row>
    <row r="423" spans="1:11">
      <c r="A423" s="25" t="s">
        <v>2142</v>
      </c>
      <c r="B423" s="26">
        <v>1</v>
      </c>
      <c r="C423" s="17" t="str">
        <f t="shared" si="13"/>
        <v>213</v>
      </c>
      <c r="D423" s="27" t="s">
        <v>1973</v>
      </c>
      <c r="E423" s="19" t="s">
        <v>2040</v>
      </c>
      <c r="F423" s="19">
        <v>1</v>
      </c>
      <c r="G423" s="19" t="str">
        <f t="shared" si="14"/>
        <v>20502</v>
      </c>
      <c r="I423" s="29" t="s">
        <v>1973</v>
      </c>
      <c r="J423" s="29">
        <v>1</v>
      </c>
      <c r="K423" s="20" t="s">
        <v>2137</v>
      </c>
    </row>
    <row r="424" spans="1:11">
      <c r="A424" s="25" t="s">
        <v>2142</v>
      </c>
      <c r="B424" s="26">
        <v>54</v>
      </c>
      <c r="C424" s="17" t="str">
        <f t="shared" si="13"/>
        <v>213</v>
      </c>
      <c r="D424" s="27" t="s">
        <v>1969</v>
      </c>
      <c r="E424" s="19" t="s">
        <v>2040</v>
      </c>
      <c r="F424" s="19">
        <v>4</v>
      </c>
      <c r="G424" s="19" t="str">
        <f t="shared" si="14"/>
        <v>20502</v>
      </c>
      <c r="I424" s="29" t="s">
        <v>1969</v>
      </c>
      <c r="J424" s="29">
        <v>54</v>
      </c>
      <c r="K424" s="20" t="s">
        <v>2137</v>
      </c>
    </row>
    <row r="425" spans="1:11">
      <c r="A425" s="25" t="s">
        <v>2142</v>
      </c>
      <c r="B425" s="26">
        <v>40</v>
      </c>
      <c r="C425" s="17" t="str">
        <f t="shared" si="13"/>
        <v>213</v>
      </c>
      <c r="D425" s="27" t="s">
        <v>1974</v>
      </c>
      <c r="E425" s="19" t="s">
        <v>2040</v>
      </c>
      <c r="F425" s="19">
        <v>4</v>
      </c>
      <c r="G425" s="19" t="str">
        <f t="shared" si="14"/>
        <v>20502</v>
      </c>
      <c r="I425" s="29" t="s">
        <v>1974</v>
      </c>
      <c r="J425" s="29">
        <v>40</v>
      </c>
      <c r="K425" s="20" t="s">
        <v>2137</v>
      </c>
    </row>
    <row r="426" spans="1:11">
      <c r="A426" s="25" t="s">
        <v>2143</v>
      </c>
      <c r="B426" s="26">
        <v>1</v>
      </c>
      <c r="C426" s="17" t="str">
        <f t="shared" si="13"/>
        <v>213</v>
      </c>
      <c r="D426" s="27" t="s">
        <v>1973</v>
      </c>
      <c r="E426" s="19" t="s">
        <v>2040</v>
      </c>
      <c r="F426" s="19">
        <v>4</v>
      </c>
      <c r="G426" s="19" t="str">
        <f t="shared" si="14"/>
        <v>20502</v>
      </c>
      <c r="I426" s="29" t="s">
        <v>1973</v>
      </c>
      <c r="J426" s="29">
        <v>1</v>
      </c>
      <c r="K426" s="20" t="s">
        <v>2137</v>
      </c>
    </row>
    <row r="427" spans="1:11">
      <c r="A427" s="25" t="s">
        <v>2143</v>
      </c>
      <c r="B427" s="26">
        <v>1</v>
      </c>
      <c r="C427" s="17" t="str">
        <f t="shared" si="13"/>
        <v>213</v>
      </c>
      <c r="D427" s="27" t="s">
        <v>1973</v>
      </c>
      <c r="E427" s="19" t="s">
        <v>2040</v>
      </c>
      <c r="F427" s="19">
        <v>2</v>
      </c>
      <c r="G427" s="19" t="str">
        <f t="shared" si="14"/>
        <v>20502</v>
      </c>
      <c r="I427" s="29" t="s">
        <v>1973</v>
      </c>
      <c r="J427" s="29">
        <v>1</v>
      </c>
      <c r="K427" s="20" t="s">
        <v>2137</v>
      </c>
    </row>
    <row r="428" spans="1:11">
      <c r="A428" s="25" t="s">
        <v>2143</v>
      </c>
      <c r="B428" s="26">
        <v>5</v>
      </c>
      <c r="C428" s="17" t="str">
        <f t="shared" si="13"/>
        <v>213</v>
      </c>
      <c r="D428" s="27" t="s">
        <v>1974</v>
      </c>
      <c r="E428" s="19" t="s">
        <v>2001</v>
      </c>
      <c r="F428" s="19">
        <v>5</v>
      </c>
      <c r="G428" s="19" t="str">
        <f t="shared" si="14"/>
        <v>20805</v>
      </c>
      <c r="I428" s="29" t="s">
        <v>1974</v>
      </c>
      <c r="J428" s="29">
        <v>5</v>
      </c>
      <c r="K428" s="20" t="s">
        <v>2137</v>
      </c>
    </row>
    <row r="429" spans="1:11">
      <c r="A429" s="25" t="s">
        <v>2143</v>
      </c>
      <c r="B429" s="26">
        <v>135</v>
      </c>
      <c r="C429" s="17" t="str">
        <f t="shared" si="13"/>
        <v>213</v>
      </c>
      <c r="D429" s="27" t="s">
        <v>1974</v>
      </c>
      <c r="E429" s="19" t="s">
        <v>2040</v>
      </c>
      <c r="F429" s="19">
        <v>23</v>
      </c>
      <c r="G429" s="19" t="str">
        <f t="shared" si="14"/>
        <v>20502</v>
      </c>
      <c r="I429" s="29" t="s">
        <v>1974</v>
      </c>
      <c r="J429" s="29">
        <v>135</v>
      </c>
      <c r="K429" s="20" t="s">
        <v>2137</v>
      </c>
    </row>
    <row r="430" spans="1:11">
      <c r="A430" s="25" t="s">
        <v>2144</v>
      </c>
      <c r="B430" s="26">
        <v>18</v>
      </c>
      <c r="C430" s="17" t="str">
        <f t="shared" si="13"/>
        <v>213</v>
      </c>
      <c r="D430" s="27" t="s">
        <v>1978</v>
      </c>
      <c r="E430" s="19" t="s">
        <v>2040</v>
      </c>
      <c r="F430" s="19">
        <v>5</v>
      </c>
      <c r="G430" s="19" t="str">
        <f t="shared" si="14"/>
        <v>20502</v>
      </c>
      <c r="I430" s="29" t="s">
        <v>1978</v>
      </c>
      <c r="J430" s="29">
        <v>18</v>
      </c>
      <c r="K430" s="20" t="s">
        <v>2137</v>
      </c>
    </row>
    <row r="431" spans="1:11">
      <c r="A431" s="25" t="s">
        <v>2144</v>
      </c>
      <c r="B431" s="26">
        <v>1</v>
      </c>
      <c r="C431" s="17" t="str">
        <f t="shared" si="13"/>
        <v>213</v>
      </c>
      <c r="D431" s="27" t="s">
        <v>1974</v>
      </c>
      <c r="E431" s="19" t="s">
        <v>2040</v>
      </c>
      <c r="F431" s="19">
        <v>1</v>
      </c>
      <c r="G431" s="19" t="str">
        <f t="shared" si="14"/>
        <v>20502</v>
      </c>
      <c r="I431" s="29" t="s">
        <v>1974</v>
      </c>
      <c r="J431" s="29">
        <v>1</v>
      </c>
      <c r="K431" s="20" t="s">
        <v>2137</v>
      </c>
    </row>
    <row r="432" spans="1:11">
      <c r="A432" s="25" t="s">
        <v>2144</v>
      </c>
      <c r="B432" s="26">
        <v>32</v>
      </c>
      <c r="C432" s="17" t="str">
        <f t="shared" si="13"/>
        <v>213</v>
      </c>
      <c r="D432" s="27" t="s">
        <v>1974</v>
      </c>
      <c r="E432" s="19" t="s">
        <v>2040</v>
      </c>
      <c r="F432" s="19">
        <v>12</v>
      </c>
      <c r="G432" s="19" t="str">
        <f t="shared" si="14"/>
        <v>20502</v>
      </c>
      <c r="I432" s="29" t="s">
        <v>1974</v>
      </c>
      <c r="J432" s="29">
        <v>32</v>
      </c>
      <c r="K432" s="20" t="s">
        <v>2137</v>
      </c>
    </row>
    <row r="433" spans="1:11">
      <c r="A433" s="25" t="s">
        <v>2145</v>
      </c>
      <c r="B433" s="26">
        <v>75</v>
      </c>
      <c r="C433" s="17" t="str">
        <f t="shared" si="13"/>
        <v>213</v>
      </c>
      <c r="D433" s="27" t="s">
        <v>1974</v>
      </c>
      <c r="E433" s="19" t="s">
        <v>2001</v>
      </c>
      <c r="F433" s="19">
        <v>8</v>
      </c>
      <c r="G433" s="19" t="str">
        <f t="shared" si="14"/>
        <v>20805</v>
      </c>
      <c r="I433" s="29" t="s">
        <v>1974</v>
      </c>
      <c r="J433" s="29">
        <v>75</v>
      </c>
      <c r="K433" s="20" t="s">
        <v>2137</v>
      </c>
    </row>
    <row r="434" spans="1:11">
      <c r="A434" s="25" t="s">
        <v>2145</v>
      </c>
      <c r="B434" s="26">
        <v>1267</v>
      </c>
      <c r="C434" s="17" t="str">
        <f t="shared" si="13"/>
        <v>213</v>
      </c>
      <c r="D434" s="27" t="s">
        <v>1974</v>
      </c>
      <c r="E434" s="19" t="s">
        <v>2040</v>
      </c>
      <c r="F434" s="19">
        <v>2</v>
      </c>
      <c r="G434" s="19" t="str">
        <f t="shared" si="14"/>
        <v>20502</v>
      </c>
      <c r="I434" s="29" t="s">
        <v>1974</v>
      </c>
      <c r="J434" s="29">
        <v>1267</v>
      </c>
      <c r="K434" s="20" t="s">
        <v>2137</v>
      </c>
    </row>
    <row r="435" spans="1:11">
      <c r="A435" s="25" t="s">
        <v>2145</v>
      </c>
      <c r="B435" s="26">
        <v>14</v>
      </c>
      <c r="C435" s="17" t="str">
        <f t="shared" si="13"/>
        <v>213</v>
      </c>
      <c r="D435" s="27" t="s">
        <v>1973</v>
      </c>
      <c r="E435" s="19" t="s">
        <v>2062</v>
      </c>
      <c r="F435" s="19">
        <v>1</v>
      </c>
      <c r="G435" s="19" t="str">
        <f t="shared" si="14"/>
        <v>20805</v>
      </c>
      <c r="I435" s="29" t="s">
        <v>1973</v>
      </c>
      <c r="J435" s="29">
        <v>14</v>
      </c>
      <c r="K435" s="20" t="s">
        <v>2137</v>
      </c>
    </row>
    <row r="436" spans="1:11">
      <c r="A436" s="25" t="s">
        <v>2145</v>
      </c>
      <c r="B436" s="26">
        <v>5</v>
      </c>
      <c r="C436" s="17" t="str">
        <f t="shared" si="13"/>
        <v>213</v>
      </c>
      <c r="D436" s="27" t="s">
        <v>1973</v>
      </c>
      <c r="E436" s="19" t="s">
        <v>2040</v>
      </c>
      <c r="F436" s="19">
        <v>2</v>
      </c>
      <c r="G436" s="19" t="str">
        <f t="shared" si="14"/>
        <v>20502</v>
      </c>
      <c r="I436" s="29" t="s">
        <v>1973</v>
      </c>
      <c r="J436" s="29">
        <v>5</v>
      </c>
      <c r="K436" s="20" t="s">
        <v>2137</v>
      </c>
    </row>
    <row r="437" spans="1:11">
      <c r="A437" s="25" t="s">
        <v>2146</v>
      </c>
      <c r="B437" s="26">
        <v>445</v>
      </c>
      <c r="C437" s="17" t="str">
        <f t="shared" si="13"/>
        <v>213</v>
      </c>
      <c r="D437" s="27" t="s">
        <v>1974</v>
      </c>
      <c r="E437" s="19" t="s">
        <v>2040</v>
      </c>
      <c r="F437" s="19">
        <v>8</v>
      </c>
      <c r="G437" s="19" t="str">
        <f t="shared" si="14"/>
        <v>20502</v>
      </c>
      <c r="I437" s="29" t="s">
        <v>1974</v>
      </c>
      <c r="J437" s="29">
        <v>445</v>
      </c>
      <c r="K437" s="20" t="s">
        <v>2137</v>
      </c>
    </row>
    <row r="438" spans="1:11">
      <c r="A438" s="25" t="s">
        <v>2146</v>
      </c>
      <c r="B438" s="26">
        <v>38</v>
      </c>
      <c r="C438" s="17" t="str">
        <f t="shared" si="13"/>
        <v>213</v>
      </c>
      <c r="D438" s="27" t="s">
        <v>1974</v>
      </c>
      <c r="E438" s="19" t="s">
        <v>2040</v>
      </c>
      <c r="F438" s="19">
        <v>11</v>
      </c>
      <c r="G438" s="19" t="str">
        <f t="shared" si="14"/>
        <v>20502</v>
      </c>
      <c r="I438" s="29" t="s">
        <v>1974</v>
      </c>
      <c r="J438" s="29">
        <v>38</v>
      </c>
      <c r="K438" s="20" t="s">
        <v>2137</v>
      </c>
    </row>
    <row r="439" spans="1:11">
      <c r="A439" s="25" t="s">
        <v>2146</v>
      </c>
      <c r="B439" s="26">
        <v>71</v>
      </c>
      <c r="C439" s="17" t="str">
        <f t="shared" si="13"/>
        <v>213</v>
      </c>
      <c r="D439" s="27" t="s">
        <v>1978</v>
      </c>
      <c r="E439" s="19" t="s">
        <v>2040</v>
      </c>
      <c r="F439" s="19">
        <v>7</v>
      </c>
      <c r="G439" s="19" t="str">
        <f t="shared" si="14"/>
        <v>20502</v>
      </c>
      <c r="I439" s="29" t="s">
        <v>1978</v>
      </c>
      <c r="J439" s="29">
        <v>71</v>
      </c>
      <c r="K439" s="20" t="s">
        <v>2137</v>
      </c>
    </row>
    <row r="440" spans="1:11">
      <c r="A440" s="25" t="s">
        <v>2147</v>
      </c>
      <c r="B440" s="26">
        <v>4</v>
      </c>
      <c r="C440" s="17" t="str">
        <f t="shared" si="13"/>
        <v>213</v>
      </c>
      <c r="D440" s="27" t="s">
        <v>1974</v>
      </c>
      <c r="E440" s="19" t="s">
        <v>2040</v>
      </c>
      <c r="F440" s="19">
        <v>11</v>
      </c>
      <c r="G440" s="19" t="str">
        <f t="shared" si="14"/>
        <v>20502</v>
      </c>
      <c r="I440" s="29" t="s">
        <v>1974</v>
      </c>
      <c r="J440" s="29">
        <v>4</v>
      </c>
      <c r="K440" s="20" t="s">
        <v>2137</v>
      </c>
    </row>
    <row r="441" spans="1:11">
      <c r="A441" s="25" t="s">
        <v>2147</v>
      </c>
      <c r="B441" s="26">
        <v>117</v>
      </c>
      <c r="C441" s="17" t="str">
        <f t="shared" si="13"/>
        <v>213</v>
      </c>
      <c r="D441" s="27" t="s">
        <v>1974</v>
      </c>
      <c r="E441" s="19" t="s">
        <v>2040</v>
      </c>
      <c r="F441" s="19">
        <v>2</v>
      </c>
      <c r="G441" s="19" t="str">
        <f t="shared" si="14"/>
        <v>20502</v>
      </c>
      <c r="I441" s="29" t="s">
        <v>1974</v>
      </c>
      <c r="J441" s="29">
        <v>117</v>
      </c>
      <c r="K441" s="20" t="s">
        <v>2137</v>
      </c>
    </row>
    <row r="442" spans="1:11">
      <c r="A442" s="25" t="s">
        <v>2148</v>
      </c>
      <c r="B442" s="26">
        <v>914</v>
      </c>
      <c r="C442" s="17" t="str">
        <f t="shared" si="13"/>
        <v>213</v>
      </c>
      <c r="D442" s="27" t="s">
        <v>2149</v>
      </c>
      <c r="E442" s="19" t="s">
        <v>2040</v>
      </c>
      <c r="F442" s="19">
        <v>4</v>
      </c>
      <c r="G442" s="19" t="str">
        <f t="shared" si="14"/>
        <v>20502</v>
      </c>
      <c r="I442" s="29" t="s">
        <v>2149</v>
      </c>
      <c r="J442" s="29">
        <v>914</v>
      </c>
      <c r="K442" s="20" t="s">
        <v>2137</v>
      </c>
    </row>
    <row r="443" spans="1:11">
      <c r="A443" s="25" t="s">
        <v>2148</v>
      </c>
      <c r="B443" s="26">
        <v>53</v>
      </c>
      <c r="C443" s="17" t="str">
        <f t="shared" si="13"/>
        <v>213</v>
      </c>
      <c r="D443" s="27" t="s">
        <v>1969</v>
      </c>
      <c r="E443" s="19" t="s">
        <v>2040</v>
      </c>
      <c r="F443" s="19">
        <v>15</v>
      </c>
      <c r="G443" s="19" t="str">
        <f t="shared" si="14"/>
        <v>20502</v>
      </c>
      <c r="I443" s="29" t="s">
        <v>1969</v>
      </c>
      <c r="J443" s="29">
        <v>53</v>
      </c>
      <c r="K443" s="20" t="s">
        <v>2137</v>
      </c>
    </row>
    <row r="444" spans="1:11">
      <c r="A444" s="25" t="s">
        <v>2148</v>
      </c>
      <c r="B444" s="26">
        <v>2000</v>
      </c>
      <c r="C444" s="17" t="str">
        <f t="shared" si="13"/>
        <v>213</v>
      </c>
      <c r="D444" s="27" t="s">
        <v>1978</v>
      </c>
      <c r="E444" s="19" t="s">
        <v>2040</v>
      </c>
      <c r="F444" s="19">
        <v>6</v>
      </c>
      <c r="G444" s="19" t="str">
        <f t="shared" si="14"/>
        <v>20502</v>
      </c>
      <c r="I444" s="29" t="s">
        <v>1978</v>
      </c>
      <c r="J444" s="29">
        <v>2000</v>
      </c>
      <c r="K444" s="20" t="s">
        <v>2137</v>
      </c>
    </row>
    <row r="445" spans="1:11">
      <c r="A445" s="25" t="s">
        <v>2150</v>
      </c>
      <c r="B445" s="26">
        <v>3</v>
      </c>
      <c r="C445" s="17" t="str">
        <f t="shared" si="13"/>
        <v>213</v>
      </c>
      <c r="D445" s="27" t="s">
        <v>1973</v>
      </c>
      <c r="E445" s="19" t="s">
        <v>2040</v>
      </c>
      <c r="F445" s="19">
        <v>2</v>
      </c>
      <c r="G445" s="19" t="str">
        <f t="shared" si="14"/>
        <v>20502</v>
      </c>
      <c r="I445" s="29" t="s">
        <v>1973</v>
      </c>
      <c r="J445" s="29">
        <v>3</v>
      </c>
      <c r="K445" s="20" t="s">
        <v>2137</v>
      </c>
    </row>
    <row r="446" spans="1:11">
      <c r="A446" s="25" t="s">
        <v>2150</v>
      </c>
      <c r="B446" s="26">
        <v>11</v>
      </c>
      <c r="C446" s="17" t="str">
        <f t="shared" si="13"/>
        <v>213</v>
      </c>
      <c r="D446" s="27" t="s">
        <v>1974</v>
      </c>
      <c r="E446" s="19" t="s">
        <v>1976</v>
      </c>
      <c r="F446" s="19">
        <v>16</v>
      </c>
      <c r="G446" s="19" t="str">
        <f t="shared" si="14"/>
        <v>22102</v>
      </c>
      <c r="I446" s="29" t="s">
        <v>1974</v>
      </c>
      <c r="J446" s="29">
        <v>11</v>
      </c>
      <c r="K446" s="20" t="s">
        <v>2137</v>
      </c>
    </row>
    <row r="447" spans="1:11">
      <c r="A447" s="25" t="s">
        <v>2150</v>
      </c>
      <c r="B447" s="26">
        <v>183</v>
      </c>
      <c r="C447" s="17" t="str">
        <f t="shared" si="13"/>
        <v>213</v>
      </c>
      <c r="D447" s="27" t="s">
        <v>1972</v>
      </c>
      <c r="E447" s="19" t="s">
        <v>2042</v>
      </c>
      <c r="F447" s="19">
        <v>5</v>
      </c>
      <c r="G447" s="19" t="str">
        <f t="shared" si="14"/>
        <v>20502</v>
      </c>
      <c r="I447" s="29" t="s">
        <v>1972</v>
      </c>
      <c r="J447" s="29">
        <v>183</v>
      </c>
      <c r="K447" s="20" t="s">
        <v>2137</v>
      </c>
    </row>
    <row r="448" spans="1:11">
      <c r="A448" s="25" t="s">
        <v>2150</v>
      </c>
      <c r="B448" s="26">
        <v>450</v>
      </c>
      <c r="C448" s="17" t="str">
        <f t="shared" si="13"/>
        <v>213</v>
      </c>
      <c r="D448" s="27" t="s">
        <v>1980</v>
      </c>
      <c r="E448" s="19" t="s">
        <v>2042</v>
      </c>
      <c r="F448" s="19">
        <v>4</v>
      </c>
      <c r="G448" s="19" t="str">
        <f t="shared" si="14"/>
        <v>20502</v>
      </c>
      <c r="I448" s="29" t="s">
        <v>1980</v>
      </c>
      <c r="J448" s="29">
        <v>450</v>
      </c>
      <c r="K448" s="20" t="s">
        <v>2137</v>
      </c>
    </row>
    <row r="449" spans="1:11">
      <c r="A449" s="25" t="s">
        <v>2150</v>
      </c>
      <c r="B449" s="26">
        <v>2</v>
      </c>
      <c r="C449" s="17" t="str">
        <f t="shared" si="13"/>
        <v>213</v>
      </c>
      <c r="D449" s="27" t="s">
        <v>1973</v>
      </c>
      <c r="E449" s="19" t="s">
        <v>2047</v>
      </c>
      <c r="F449" s="19">
        <v>2</v>
      </c>
      <c r="G449" s="19" t="str">
        <f t="shared" si="14"/>
        <v>20502</v>
      </c>
      <c r="I449" s="29" t="s">
        <v>1973</v>
      </c>
      <c r="J449" s="29">
        <v>2</v>
      </c>
      <c r="K449" s="20" t="s">
        <v>2137</v>
      </c>
    </row>
    <row r="450" spans="1:11">
      <c r="A450" s="25" t="s">
        <v>2150</v>
      </c>
      <c r="B450" s="26">
        <v>22</v>
      </c>
      <c r="C450" s="17" t="str">
        <f t="shared" si="13"/>
        <v>213</v>
      </c>
      <c r="D450" s="27" t="s">
        <v>1969</v>
      </c>
      <c r="E450" s="19" t="s">
        <v>2041</v>
      </c>
      <c r="F450" s="19">
        <v>14</v>
      </c>
      <c r="G450" s="19" t="str">
        <f t="shared" si="14"/>
        <v>20502</v>
      </c>
      <c r="I450" s="29" t="s">
        <v>1969</v>
      </c>
      <c r="J450" s="29">
        <v>22</v>
      </c>
      <c r="K450" s="20" t="s">
        <v>2137</v>
      </c>
    </row>
    <row r="451" spans="1:11">
      <c r="A451" s="25" t="s">
        <v>2151</v>
      </c>
      <c r="B451" s="26">
        <v>1</v>
      </c>
      <c r="C451" s="17" t="str">
        <f t="shared" ref="C451:C514" si="15">MID(A451,1,3)</f>
        <v>213</v>
      </c>
      <c r="D451" s="27" t="s">
        <v>1973</v>
      </c>
      <c r="E451" s="19" t="s">
        <v>2010</v>
      </c>
      <c r="F451" s="19">
        <v>2</v>
      </c>
      <c r="G451" s="19" t="str">
        <f t="shared" ref="G451:G514" si="16">MID(E451,1,5)</f>
        <v>20123</v>
      </c>
      <c r="I451" s="29" t="s">
        <v>1973</v>
      </c>
      <c r="J451" s="29">
        <v>1</v>
      </c>
      <c r="K451" s="20" t="s">
        <v>2137</v>
      </c>
    </row>
    <row r="452" spans="1:11">
      <c r="A452" s="25" t="s">
        <v>2151</v>
      </c>
      <c r="B452" s="26">
        <v>376</v>
      </c>
      <c r="C452" s="17" t="str">
        <f t="shared" si="15"/>
        <v>213</v>
      </c>
      <c r="D452" s="27" t="s">
        <v>1974</v>
      </c>
      <c r="E452" s="19" t="s">
        <v>2042</v>
      </c>
      <c r="F452" s="19">
        <v>29</v>
      </c>
      <c r="G452" s="19" t="str">
        <f t="shared" si="16"/>
        <v>20502</v>
      </c>
      <c r="I452" s="29" t="s">
        <v>1974</v>
      </c>
      <c r="J452" s="29">
        <v>376</v>
      </c>
      <c r="K452" s="20" t="s">
        <v>2137</v>
      </c>
    </row>
    <row r="453" spans="1:11">
      <c r="A453" s="25" t="s">
        <v>2151</v>
      </c>
      <c r="B453" s="26">
        <v>1</v>
      </c>
      <c r="C453" s="17" t="str">
        <f t="shared" si="15"/>
        <v>213</v>
      </c>
      <c r="D453" s="27" t="s">
        <v>1973</v>
      </c>
      <c r="E453" s="19" t="s">
        <v>2047</v>
      </c>
      <c r="F453" s="19">
        <v>14</v>
      </c>
      <c r="G453" s="19" t="str">
        <f t="shared" si="16"/>
        <v>20502</v>
      </c>
      <c r="I453" s="29" t="s">
        <v>1973</v>
      </c>
      <c r="J453" s="29">
        <v>1</v>
      </c>
      <c r="K453" s="20" t="s">
        <v>2137</v>
      </c>
    </row>
    <row r="454" spans="1:11">
      <c r="A454" s="25" t="s">
        <v>2151</v>
      </c>
      <c r="B454" s="26">
        <v>14</v>
      </c>
      <c r="C454" s="17" t="str">
        <f t="shared" si="15"/>
        <v>213</v>
      </c>
      <c r="D454" s="27" t="s">
        <v>1974</v>
      </c>
      <c r="E454" s="19" t="s">
        <v>2047</v>
      </c>
      <c r="F454" s="19">
        <v>12</v>
      </c>
      <c r="G454" s="19" t="str">
        <f t="shared" si="16"/>
        <v>20502</v>
      </c>
      <c r="I454" s="29" t="s">
        <v>1974</v>
      </c>
      <c r="J454" s="29">
        <v>14</v>
      </c>
      <c r="K454" s="20" t="s">
        <v>2137</v>
      </c>
    </row>
    <row r="455" spans="1:11">
      <c r="A455" s="25" t="s">
        <v>2152</v>
      </c>
      <c r="B455" s="26">
        <v>1</v>
      </c>
      <c r="C455" s="17" t="str">
        <f t="shared" si="15"/>
        <v>213</v>
      </c>
      <c r="D455" s="27" t="s">
        <v>1973</v>
      </c>
      <c r="E455" s="19" t="s">
        <v>1976</v>
      </c>
      <c r="F455" s="19">
        <v>18</v>
      </c>
      <c r="G455" s="19" t="str">
        <f t="shared" si="16"/>
        <v>22102</v>
      </c>
      <c r="I455" s="29" t="s">
        <v>1973</v>
      </c>
      <c r="J455" s="29">
        <v>1</v>
      </c>
      <c r="K455" s="20" t="s">
        <v>2137</v>
      </c>
    </row>
    <row r="456" spans="1:11">
      <c r="A456" s="25" t="s">
        <v>2152</v>
      </c>
      <c r="B456" s="26">
        <v>5</v>
      </c>
      <c r="C456" s="17" t="str">
        <f t="shared" si="15"/>
        <v>213</v>
      </c>
      <c r="D456" s="27" t="s">
        <v>1974</v>
      </c>
      <c r="E456" s="19" t="s">
        <v>2041</v>
      </c>
      <c r="F456" s="19">
        <v>3</v>
      </c>
      <c r="G456" s="19" t="str">
        <f t="shared" si="16"/>
        <v>20502</v>
      </c>
      <c r="I456" s="29" t="s">
        <v>1974</v>
      </c>
      <c r="J456" s="29">
        <v>5</v>
      </c>
      <c r="K456" s="20" t="s">
        <v>2137</v>
      </c>
    </row>
    <row r="457" spans="1:11">
      <c r="A457" s="25" t="s">
        <v>2152</v>
      </c>
      <c r="B457" s="26">
        <v>131</v>
      </c>
      <c r="C457" s="17" t="str">
        <f t="shared" si="15"/>
        <v>213</v>
      </c>
      <c r="D457" s="27" t="s">
        <v>1974</v>
      </c>
      <c r="E457" s="19" t="s">
        <v>2041</v>
      </c>
      <c r="F457" s="19">
        <v>2</v>
      </c>
      <c r="G457" s="19" t="str">
        <f t="shared" si="16"/>
        <v>20502</v>
      </c>
      <c r="I457" s="29" t="s">
        <v>1974</v>
      </c>
      <c r="J457" s="29">
        <v>131</v>
      </c>
      <c r="K457" s="20" t="s">
        <v>2137</v>
      </c>
    </row>
    <row r="458" spans="1:11">
      <c r="A458" s="25" t="s">
        <v>2153</v>
      </c>
      <c r="B458" s="26">
        <v>648</v>
      </c>
      <c r="C458" s="17" t="str">
        <f t="shared" si="15"/>
        <v>213</v>
      </c>
      <c r="D458" s="27" t="s">
        <v>1980</v>
      </c>
      <c r="E458" s="19" t="s">
        <v>2047</v>
      </c>
      <c r="F458" s="19">
        <v>14</v>
      </c>
      <c r="G458" s="19" t="str">
        <f t="shared" si="16"/>
        <v>20502</v>
      </c>
      <c r="I458" s="29" t="s">
        <v>1980</v>
      </c>
      <c r="J458" s="29">
        <v>648</v>
      </c>
      <c r="K458" s="20" t="s">
        <v>2137</v>
      </c>
    </row>
    <row r="459" spans="1:11">
      <c r="A459" s="25" t="s">
        <v>2153</v>
      </c>
      <c r="B459" s="26">
        <v>600</v>
      </c>
      <c r="C459" s="17" t="str">
        <f t="shared" si="15"/>
        <v>213</v>
      </c>
      <c r="D459" s="27" t="s">
        <v>2044</v>
      </c>
      <c r="E459" s="19" t="s">
        <v>2047</v>
      </c>
      <c r="F459" s="19">
        <v>120</v>
      </c>
      <c r="G459" s="19" t="str">
        <f t="shared" si="16"/>
        <v>20502</v>
      </c>
      <c r="I459" s="29" t="s">
        <v>2044</v>
      </c>
      <c r="J459" s="29">
        <v>600</v>
      </c>
      <c r="K459" s="20" t="s">
        <v>2137</v>
      </c>
    </row>
    <row r="460" spans="1:11">
      <c r="A460" s="25" t="s">
        <v>2154</v>
      </c>
      <c r="B460" s="26">
        <v>3900</v>
      </c>
      <c r="C460" s="17" t="str">
        <f t="shared" si="15"/>
        <v>213</v>
      </c>
      <c r="D460" s="27" t="s">
        <v>2044</v>
      </c>
      <c r="E460" s="19" t="s">
        <v>2047</v>
      </c>
      <c r="F460" s="19">
        <v>13</v>
      </c>
      <c r="G460" s="19" t="str">
        <f t="shared" si="16"/>
        <v>20502</v>
      </c>
      <c r="I460" s="29" t="s">
        <v>2044</v>
      </c>
      <c r="J460" s="29">
        <v>3900</v>
      </c>
      <c r="K460" s="20" t="s">
        <v>2137</v>
      </c>
    </row>
    <row r="461" spans="1:11">
      <c r="A461" s="25" t="s">
        <v>2155</v>
      </c>
      <c r="B461" s="26">
        <v>3000</v>
      </c>
      <c r="C461" s="17" t="str">
        <f t="shared" si="15"/>
        <v>213</v>
      </c>
      <c r="D461" s="27" t="s">
        <v>1974</v>
      </c>
      <c r="E461" s="19" t="s">
        <v>2040</v>
      </c>
      <c r="F461" s="19">
        <v>131</v>
      </c>
      <c r="G461" s="19" t="str">
        <f t="shared" si="16"/>
        <v>20502</v>
      </c>
      <c r="I461" s="29" t="s">
        <v>1974</v>
      </c>
      <c r="J461" s="29">
        <v>3000</v>
      </c>
      <c r="K461" s="20" t="s">
        <v>2137</v>
      </c>
    </row>
    <row r="462" spans="1:11">
      <c r="A462" s="25" t="s">
        <v>2156</v>
      </c>
      <c r="B462" s="26">
        <v>107</v>
      </c>
      <c r="C462" s="17" t="str">
        <f t="shared" si="15"/>
        <v>213</v>
      </c>
      <c r="D462" s="27" t="s">
        <v>1984</v>
      </c>
      <c r="E462" s="19" t="s">
        <v>2041</v>
      </c>
      <c r="F462" s="19">
        <v>5</v>
      </c>
      <c r="G462" s="19" t="str">
        <f t="shared" si="16"/>
        <v>20502</v>
      </c>
      <c r="I462" s="29" t="s">
        <v>1984</v>
      </c>
      <c r="J462" s="29">
        <v>107</v>
      </c>
      <c r="K462" s="20" t="s">
        <v>2137</v>
      </c>
    </row>
    <row r="463" spans="1:11">
      <c r="A463" s="25" t="s">
        <v>2156</v>
      </c>
      <c r="B463" s="26">
        <v>143</v>
      </c>
      <c r="C463" s="17" t="str">
        <f t="shared" si="15"/>
        <v>213</v>
      </c>
      <c r="D463" s="27" t="s">
        <v>1969</v>
      </c>
      <c r="E463" s="19" t="s">
        <v>2041</v>
      </c>
      <c r="F463" s="19">
        <v>3</v>
      </c>
      <c r="G463" s="19" t="str">
        <f t="shared" si="16"/>
        <v>20502</v>
      </c>
      <c r="I463" s="29" t="s">
        <v>1969</v>
      </c>
      <c r="J463" s="29">
        <v>143</v>
      </c>
      <c r="K463" s="20" t="s">
        <v>2137</v>
      </c>
    </row>
    <row r="464" spans="1:11">
      <c r="A464" s="25" t="s">
        <v>2156</v>
      </c>
      <c r="B464" s="26">
        <v>5193</v>
      </c>
      <c r="C464" s="17" t="str">
        <f t="shared" si="15"/>
        <v>213</v>
      </c>
      <c r="D464" s="27" t="s">
        <v>1973</v>
      </c>
      <c r="E464" s="19" t="s">
        <v>2041</v>
      </c>
      <c r="F464" s="19">
        <v>1</v>
      </c>
      <c r="G464" s="19" t="str">
        <f t="shared" si="16"/>
        <v>20502</v>
      </c>
      <c r="I464" s="29" t="s">
        <v>1973</v>
      </c>
      <c r="J464" s="29">
        <v>5193</v>
      </c>
      <c r="K464" s="20" t="s">
        <v>2137</v>
      </c>
    </row>
    <row r="465" spans="1:11">
      <c r="A465" s="25" t="s">
        <v>2157</v>
      </c>
      <c r="B465" s="26">
        <v>15</v>
      </c>
      <c r="C465" s="17" t="str">
        <f t="shared" si="15"/>
        <v>214</v>
      </c>
      <c r="D465" s="27" t="s">
        <v>1969</v>
      </c>
      <c r="E465" s="19" t="s">
        <v>2041</v>
      </c>
      <c r="F465" s="19">
        <v>15</v>
      </c>
      <c r="G465" s="19" t="str">
        <f t="shared" si="16"/>
        <v>20502</v>
      </c>
      <c r="I465" s="29" t="s">
        <v>1969</v>
      </c>
      <c r="J465" s="29">
        <v>15</v>
      </c>
      <c r="K465" s="20" t="s">
        <v>2158</v>
      </c>
    </row>
    <row r="466" spans="1:11">
      <c r="A466" s="25" t="s">
        <v>2157</v>
      </c>
      <c r="B466" s="26">
        <v>29</v>
      </c>
      <c r="C466" s="17" t="str">
        <f t="shared" si="15"/>
        <v>214</v>
      </c>
      <c r="D466" s="27" t="s">
        <v>1978</v>
      </c>
      <c r="E466" s="19" t="s">
        <v>2041</v>
      </c>
      <c r="F466" s="19">
        <v>23</v>
      </c>
      <c r="G466" s="19" t="str">
        <f t="shared" si="16"/>
        <v>20502</v>
      </c>
      <c r="I466" s="29" t="s">
        <v>1978</v>
      </c>
      <c r="J466" s="29">
        <v>29</v>
      </c>
      <c r="K466" s="20" t="s">
        <v>2158</v>
      </c>
    </row>
    <row r="467" spans="1:11">
      <c r="A467" s="25" t="s">
        <v>2157</v>
      </c>
      <c r="B467" s="26">
        <v>1</v>
      </c>
      <c r="C467" s="17" t="str">
        <f t="shared" si="15"/>
        <v>214</v>
      </c>
      <c r="D467" s="27" t="s">
        <v>1973</v>
      </c>
      <c r="E467" s="19" t="s">
        <v>2047</v>
      </c>
      <c r="F467" s="19">
        <v>9</v>
      </c>
      <c r="G467" s="19" t="str">
        <f t="shared" si="16"/>
        <v>20502</v>
      </c>
      <c r="I467" s="29" t="s">
        <v>1973</v>
      </c>
      <c r="J467" s="29">
        <v>1</v>
      </c>
      <c r="K467" s="20" t="s">
        <v>2158</v>
      </c>
    </row>
    <row r="468" spans="1:11">
      <c r="A468" s="25" t="s">
        <v>2157</v>
      </c>
      <c r="B468" s="26">
        <v>149</v>
      </c>
      <c r="C468" s="17" t="str">
        <f t="shared" si="15"/>
        <v>214</v>
      </c>
      <c r="D468" s="27" t="s">
        <v>1972</v>
      </c>
      <c r="E468" s="19" t="s">
        <v>2041</v>
      </c>
      <c r="F468" s="19">
        <v>49</v>
      </c>
      <c r="G468" s="19" t="str">
        <f t="shared" si="16"/>
        <v>20502</v>
      </c>
      <c r="I468" s="29" t="s">
        <v>1972</v>
      </c>
      <c r="J468" s="29">
        <v>149</v>
      </c>
      <c r="K468" s="20" t="s">
        <v>2158</v>
      </c>
    </row>
    <row r="469" spans="1:11">
      <c r="A469" s="25" t="s">
        <v>2157</v>
      </c>
      <c r="B469" s="26">
        <v>17</v>
      </c>
      <c r="C469" s="17" t="str">
        <f t="shared" si="15"/>
        <v>214</v>
      </c>
      <c r="D469" s="27" t="s">
        <v>1974</v>
      </c>
      <c r="E469" s="19" t="s">
        <v>1976</v>
      </c>
      <c r="F469" s="19">
        <v>24</v>
      </c>
      <c r="G469" s="19" t="str">
        <f t="shared" si="16"/>
        <v>22102</v>
      </c>
      <c r="I469" s="29" t="s">
        <v>1974</v>
      </c>
      <c r="J469" s="29">
        <v>17</v>
      </c>
      <c r="K469" s="20" t="s">
        <v>2158</v>
      </c>
    </row>
    <row r="470" spans="1:11">
      <c r="A470" s="25" t="s">
        <v>2157</v>
      </c>
      <c r="B470" s="26">
        <v>1</v>
      </c>
      <c r="C470" s="17" t="str">
        <f t="shared" si="15"/>
        <v>214</v>
      </c>
      <c r="D470" s="27" t="s">
        <v>1973</v>
      </c>
      <c r="E470" s="19" t="s">
        <v>2062</v>
      </c>
      <c r="F470" s="19">
        <v>2</v>
      </c>
      <c r="G470" s="19" t="str">
        <f t="shared" si="16"/>
        <v>20805</v>
      </c>
      <c r="I470" s="29" t="s">
        <v>1973</v>
      </c>
      <c r="J470" s="29">
        <v>1</v>
      </c>
      <c r="K470" s="20" t="s">
        <v>2158</v>
      </c>
    </row>
    <row r="471" spans="1:11">
      <c r="A471" s="25" t="s">
        <v>2159</v>
      </c>
      <c r="B471" s="26">
        <v>76</v>
      </c>
      <c r="C471" s="17" t="str">
        <f t="shared" si="15"/>
        <v>214</v>
      </c>
      <c r="D471" s="27" t="s">
        <v>2044</v>
      </c>
      <c r="E471" s="19" t="s">
        <v>2062</v>
      </c>
      <c r="F471" s="19">
        <v>1</v>
      </c>
      <c r="G471" s="19" t="str">
        <f t="shared" si="16"/>
        <v>20805</v>
      </c>
      <c r="I471" s="29" t="s">
        <v>2044</v>
      </c>
      <c r="J471" s="29">
        <v>76</v>
      </c>
      <c r="K471" s="20" t="s">
        <v>2158</v>
      </c>
    </row>
    <row r="472" spans="1:11">
      <c r="A472" s="25" t="s">
        <v>2160</v>
      </c>
      <c r="B472" s="26">
        <v>250</v>
      </c>
      <c r="C472" s="17" t="str">
        <f t="shared" si="15"/>
        <v>214</v>
      </c>
      <c r="D472" s="27" t="s">
        <v>1974</v>
      </c>
      <c r="E472" s="19" t="s">
        <v>2041</v>
      </c>
      <c r="F472" s="19">
        <v>8</v>
      </c>
      <c r="G472" s="19" t="str">
        <f t="shared" si="16"/>
        <v>20502</v>
      </c>
      <c r="I472" s="29" t="s">
        <v>1974</v>
      </c>
      <c r="J472" s="29">
        <v>250</v>
      </c>
      <c r="K472" s="20" t="s">
        <v>2158</v>
      </c>
    </row>
    <row r="473" spans="1:11">
      <c r="A473" s="25" t="s">
        <v>2160</v>
      </c>
      <c r="B473" s="26">
        <v>1</v>
      </c>
      <c r="C473" s="17" t="str">
        <f t="shared" si="15"/>
        <v>214</v>
      </c>
      <c r="D473" s="27" t="s">
        <v>1973</v>
      </c>
      <c r="E473" s="19" t="s">
        <v>2041</v>
      </c>
      <c r="F473" s="19">
        <v>5</v>
      </c>
      <c r="G473" s="19" t="str">
        <f t="shared" si="16"/>
        <v>20502</v>
      </c>
      <c r="I473" s="29" t="s">
        <v>1973</v>
      </c>
      <c r="J473" s="29">
        <v>1</v>
      </c>
      <c r="K473" s="20" t="s">
        <v>2158</v>
      </c>
    </row>
    <row r="474" spans="1:11">
      <c r="A474" s="25" t="s">
        <v>2160</v>
      </c>
      <c r="B474" s="26">
        <v>10</v>
      </c>
      <c r="C474" s="17" t="str">
        <f t="shared" si="15"/>
        <v>214</v>
      </c>
      <c r="D474" s="27" t="s">
        <v>1974</v>
      </c>
      <c r="E474" s="19" t="s">
        <v>2047</v>
      </c>
      <c r="F474" s="19">
        <v>1</v>
      </c>
      <c r="G474" s="19" t="str">
        <f t="shared" si="16"/>
        <v>20502</v>
      </c>
      <c r="I474" s="29" t="s">
        <v>1974</v>
      </c>
      <c r="J474" s="29">
        <v>10</v>
      </c>
      <c r="K474" s="20" t="s">
        <v>2158</v>
      </c>
    </row>
    <row r="475" spans="1:11">
      <c r="A475" s="25" t="s">
        <v>2160</v>
      </c>
      <c r="B475" s="26">
        <v>200</v>
      </c>
      <c r="C475" s="17" t="str">
        <f t="shared" si="15"/>
        <v>214</v>
      </c>
      <c r="D475" s="27" t="s">
        <v>1978</v>
      </c>
      <c r="E475" s="19" t="s">
        <v>2047</v>
      </c>
      <c r="F475" s="19">
        <v>40</v>
      </c>
      <c r="G475" s="19" t="str">
        <f t="shared" si="16"/>
        <v>20502</v>
      </c>
      <c r="I475" s="29" t="s">
        <v>1978</v>
      </c>
      <c r="J475" s="29">
        <v>200</v>
      </c>
      <c r="K475" s="20" t="s">
        <v>2158</v>
      </c>
    </row>
    <row r="476" spans="1:11">
      <c r="A476" s="25" t="s">
        <v>2160</v>
      </c>
      <c r="B476" s="26">
        <v>4</v>
      </c>
      <c r="C476" s="17" t="str">
        <f t="shared" si="15"/>
        <v>214</v>
      </c>
      <c r="D476" s="27" t="s">
        <v>1973</v>
      </c>
      <c r="E476" s="19" t="s">
        <v>2047</v>
      </c>
      <c r="F476" s="19">
        <v>175</v>
      </c>
      <c r="G476" s="19" t="str">
        <f t="shared" si="16"/>
        <v>20502</v>
      </c>
      <c r="I476" s="29" t="s">
        <v>1973</v>
      </c>
      <c r="J476" s="29">
        <v>4</v>
      </c>
      <c r="K476" s="20" t="s">
        <v>2158</v>
      </c>
    </row>
    <row r="477" spans="1:11">
      <c r="A477" s="25" t="s">
        <v>2161</v>
      </c>
      <c r="B477" s="26">
        <v>100</v>
      </c>
      <c r="C477" s="17" t="str">
        <f t="shared" si="15"/>
        <v>214</v>
      </c>
      <c r="D477" s="27" t="s">
        <v>1978</v>
      </c>
      <c r="E477" s="19" t="s">
        <v>2047</v>
      </c>
      <c r="F477" s="19">
        <v>18</v>
      </c>
      <c r="G477" s="19" t="str">
        <f t="shared" si="16"/>
        <v>20502</v>
      </c>
      <c r="I477" s="29" t="s">
        <v>1978</v>
      </c>
      <c r="J477" s="29">
        <v>100</v>
      </c>
      <c r="K477" s="20" t="s">
        <v>2158</v>
      </c>
    </row>
    <row r="478" spans="1:11">
      <c r="A478" s="25" t="s">
        <v>2162</v>
      </c>
      <c r="B478" s="26">
        <v>12</v>
      </c>
      <c r="C478" s="17" t="str">
        <f t="shared" si="15"/>
        <v>215</v>
      </c>
      <c r="D478" s="27" t="s">
        <v>1974</v>
      </c>
      <c r="E478" s="19" t="s">
        <v>2163</v>
      </c>
      <c r="F478" s="19">
        <v>7</v>
      </c>
      <c r="G478" s="19" t="str">
        <f t="shared" si="16"/>
        <v>22103</v>
      </c>
      <c r="I478" s="29" t="s">
        <v>1974</v>
      </c>
      <c r="J478" s="29">
        <v>12</v>
      </c>
      <c r="K478" s="20" t="s">
        <v>2164</v>
      </c>
    </row>
    <row r="479" spans="1:11">
      <c r="A479" s="25" t="s">
        <v>2162</v>
      </c>
      <c r="B479" s="26">
        <v>3</v>
      </c>
      <c r="C479" s="17" t="str">
        <f t="shared" si="15"/>
        <v>215</v>
      </c>
      <c r="D479" s="27" t="s">
        <v>1969</v>
      </c>
      <c r="E479" s="19" t="s">
        <v>2041</v>
      </c>
      <c r="F479" s="19">
        <v>1</v>
      </c>
      <c r="G479" s="19" t="str">
        <f t="shared" si="16"/>
        <v>20502</v>
      </c>
      <c r="I479" s="29" t="s">
        <v>1969</v>
      </c>
      <c r="J479" s="29">
        <v>3</v>
      </c>
      <c r="K479" s="20" t="s">
        <v>2164</v>
      </c>
    </row>
    <row r="480" spans="1:11">
      <c r="A480" s="25" t="s">
        <v>2162</v>
      </c>
      <c r="B480" s="26">
        <v>43</v>
      </c>
      <c r="C480" s="17" t="str">
        <f t="shared" si="15"/>
        <v>215</v>
      </c>
      <c r="D480" s="27" t="s">
        <v>1972</v>
      </c>
      <c r="E480" s="19" t="s">
        <v>2047</v>
      </c>
      <c r="F480" s="19">
        <v>3</v>
      </c>
      <c r="G480" s="19" t="str">
        <f t="shared" si="16"/>
        <v>20502</v>
      </c>
      <c r="I480" s="29" t="s">
        <v>1972</v>
      </c>
      <c r="J480" s="29">
        <v>43</v>
      </c>
      <c r="K480" s="20" t="s">
        <v>2164</v>
      </c>
    </row>
    <row r="481" spans="1:11">
      <c r="A481" s="25" t="s">
        <v>2162</v>
      </c>
      <c r="B481" s="26">
        <v>1</v>
      </c>
      <c r="C481" s="17" t="str">
        <f t="shared" si="15"/>
        <v>215</v>
      </c>
      <c r="D481" s="27" t="s">
        <v>1973</v>
      </c>
      <c r="E481" s="19" t="s">
        <v>2047</v>
      </c>
      <c r="F481" s="19">
        <v>61</v>
      </c>
      <c r="G481" s="19" t="str">
        <f t="shared" si="16"/>
        <v>20502</v>
      </c>
      <c r="I481" s="29" t="s">
        <v>1973</v>
      </c>
      <c r="J481" s="29">
        <v>1</v>
      </c>
      <c r="K481" s="20" t="s">
        <v>2164</v>
      </c>
    </row>
    <row r="482" spans="1:11">
      <c r="A482" s="25" t="s">
        <v>2165</v>
      </c>
      <c r="B482" s="26">
        <v>1000</v>
      </c>
      <c r="C482" s="17" t="str">
        <f t="shared" si="15"/>
        <v>215</v>
      </c>
      <c r="D482" s="27" t="s">
        <v>2044</v>
      </c>
      <c r="E482" s="19" t="s">
        <v>2062</v>
      </c>
      <c r="F482" s="19">
        <v>2</v>
      </c>
      <c r="G482" s="19" t="str">
        <f t="shared" si="16"/>
        <v>20805</v>
      </c>
      <c r="I482" s="29" t="s">
        <v>2044</v>
      </c>
      <c r="J482" s="29">
        <v>1000</v>
      </c>
      <c r="K482" s="20" t="s">
        <v>2164</v>
      </c>
    </row>
    <row r="483" spans="1:11">
      <c r="A483" s="25" t="s">
        <v>2166</v>
      </c>
      <c r="B483" s="26">
        <v>4</v>
      </c>
      <c r="C483" s="17" t="str">
        <f t="shared" si="15"/>
        <v>215</v>
      </c>
      <c r="D483" s="27" t="s">
        <v>1973</v>
      </c>
      <c r="E483" s="19" t="s">
        <v>2062</v>
      </c>
      <c r="F483" s="19">
        <v>2</v>
      </c>
      <c r="G483" s="19" t="str">
        <f t="shared" si="16"/>
        <v>20805</v>
      </c>
      <c r="I483" s="29" t="s">
        <v>1973</v>
      </c>
      <c r="J483" s="29">
        <v>4</v>
      </c>
      <c r="K483" s="20" t="s">
        <v>2164</v>
      </c>
    </row>
    <row r="484" spans="1:11">
      <c r="A484" s="25" t="s">
        <v>2166</v>
      </c>
      <c r="B484" s="26">
        <v>35</v>
      </c>
      <c r="C484" s="17" t="str">
        <f t="shared" si="15"/>
        <v>215</v>
      </c>
      <c r="D484" s="27" t="s">
        <v>1974</v>
      </c>
      <c r="E484" s="19" t="s">
        <v>1976</v>
      </c>
      <c r="F484" s="19">
        <v>3</v>
      </c>
      <c r="G484" s="19" t="str">
        <f t="shared" si="16"/>
        <v>22102</v>
      </c>
      <c r="I484" s="29" t="s">
        <v>1974</v>
      </c>
      <c r="J484" s="29">
        <v>35</v>
      </c>
      <c r="K484" s="20" t="s">
        <v>2164</v>
      </c>
    </row>
    <row r="485" spans="1:11">
      <c r="A485" s="25" t="s">
        <v>2166</v>
      </c>
      <c r="B485" s="26">
        <v>107</v>
      </c>
      <c r="C485" s="17" t="str">
        <f t="shared" si="15"/>
        <v>215</v>
      </c>
      <c r="D485" s="27" t="s">
        <v>1973</v>
      </c>
      <c r="E485" s="19" t="s">
        <v>2047</v>
      </c>
      <c r="F485" s="19">
        <v>1</v>
      </c>
      <c r="G485" s="19" t="str">
        <f t="shared" si="16"/>
        <v>20502</v>
      </c>
      <c r="I485" s="29" t="s">
        <v>1973</v>
      </c>
      <c r="J485" s="29">
        <v>107</v>
      </c>
      <c r="K485" s="20" t="s">
        <v>2164</v>
      </c>
    </row>
    <row r="486" spans="1:11">
      <c r="A486" s="25" t="s">
        <v>2166</v>
      </c>
      <c r="B486" s="26">
        <v>298</v>
      </c>
      <c r="C486" s="17" t="str">
        <f t="shared" si="15"/>
        <v>215</v>
      </c>
      <c r="D486" s="27" t="s">
        <v>1972</v>
      </c>
      <c r="E486" s="19" t="s">
        <v>2047</v>
      </c>
      <c r="F486" s="19">
        <v>11</v>
      </c>
      <c r="G486" s="19" t="str">
        <f t="shared" si="16"/>
        <v>20502</v>
      </c>
      <c r="I486" s="29" t="s">
        <v>1972</v>
      </c>
      <c r="J486" s="29">
        <v>298</v>
      </c>
      <c r="K486" s="20" t="s">
        <v>2164</v>
      </c>
    </row>
    <row r="487" spans="1:11">
      <c r="A487" s="25" t="s">
        <v>2166</v>
      </c>
      <c r="B487" s="26">
        <v>18</v>
      </c>
      <c r="C487" s="17" t="str">
        <f t="shared" si="15"/>
        <v>215</v>
      </c>
      <c r="D487" s="27" t="s">
        <v>1969</v>
      </c>
      <c r="E487" s="19" t="s">
        <v>2116</v>
      </c>
      <c r="F487" s="19">
        <v>1</v>
      </c>
      <c r="G487" s="19" t="str">
        <f t="shared" si="16"/>
        <v>21011</v>
      </c>
      <c r="I487" s="29" t="s">
        <v>1969</v>
      </c>
      <c r="J487" s="29">
        <v>18</v>
      </c>
      <c r="K487" s="20" t="s">
        <v>2164</v>
      </c>
    </row>
    <row r="488" spans="1:11">
      <c r="A488" s="25" t="s">
        <v>2166</v>
      </c>
      <c r="B488" s="26">
        <v>31</v>
      </c>
      <c r="C488" s="17" t="str">
        <f t="shared" si="15"/>
        <v>215</v>
      </c>
      <c r="D488" s="27" t="s">
        <v>1969</v>
      </c>
      <c r="E488" s="19" t="s">
        <v>2047</v>
      </c>
      <c r="F488" s="19">
        <v>5</v>
      </c>
      <c r="G488" s="19" t="str">
        <f t="shared" si="16"/>
        <v>20502</v>
      </c>
      <c r="I488" s="29" t="s">
        <v>1969</v>
      </c>
      <c r="J488" s="29">
        <v>31</v>
      </c>
      <c r="K488" s="20" t="s">
        <v>2164</v>
      </c>
    </row>
    <row r="489" spans="1:11">
      <c r="A489" s="25" t="s">
        <v>2167</v>
      </c>
      <c r="B489" s="26">
        <v>11</v>
      </c>
      <c r="C489" s="17" t="str">
        <f t="shared" si="15"/>
        <v>216</v>
      </c>
      <c r="D489" s="27" t="s">
        <v>1969</v>
      </c>
      <c r="E489" s="19" t="s">
        <v>2047</v>
      </c>
      <c r="F489" s="19">
        <v>10</v>
      </c>
      <c r="G489" s="19" t="str">
        <f t="shared" si="16"/>
        <v>20502</v>
      </c>
      <c r="I489" s="29" t="s">
        <v>1969</v>
      </c>
      <c r="J489" s="29">
        <v>11</v>
      </c>
      <c r="K489" s="20" t="s">
        <v>2168</v>
      </c>
    </row>
    <row r="490" spans="1:11">
      <c r="A490" s="25" t="s">
        <v>2167</v>
      </c>
      <c r="B490" s="26">
        <v>1</v>
      </c>
      <c r="C490" s="17" t="str">
        <f t="shared" si="15"/>
        <v>216</v>
      </c>
      <c r="D490" s="27" t="s">
        <v>1973</v>
      </c>
      <c r="E490" s="19" t="s">
        <v>2040</v>
      </c>
      <c r="F490" s="19">
        <v>4</v>
      </c>
      <c r="G490" s="19" t="str">
        <f t="shared" si="16"/>
        <v>20502</v>
      </c>
      <c r="I490" s="29" t="s">
        <v>1973</v>
      </c>
      <c r="J490" s="29">
        <v>1</v>
      </c>
      <c r="K490" s="20" t="s">
        <v>2168</v>
      </c>
    </row>
    <row r="491" spans="1:11">
      <c r="A491" s="25" t="s">
        <v>2167</v>
      </c>
      <c r="B491" s="26">
        <v>92</v>
      </c>
      <c r="C491" s="17" t="str">
        <f t="shared" si="15"/>
        <v>216</v>
      </c>
      <c r="D491" s="27" t="s">
        <v>1972</v>
      </c>
      <c r="E491" s="19" t="s">
        <v>2047</v>
      </c>
      <c r="F491" s="19">
        <v>6</v>
      </c>
      <c r="G491" s="19" t="str">
        <f t="shared" si="16"/>
        <v>20502</v>
      </c>
      <c r="I491" s="29" t="s">
        <v>1972</v>
      </c>
      <c r="J491" s="29">
        <v>92</v>
      </c>
      <c r="K491" s="20" t="s">
        <v>2168</v>
      </c>
    </row>
    <row r="492" spans="1:11">
      <c r="A492" s="25" t="s">
        <v>2169</v>
      </c>
      <c r="B492" s="26">
        <v>316</v>
      </c>
      <c r="C492" s="17" t="str">
        <f t="shared" si="15"/>
        <v>220</v>
      </c>
      <c r="D492" s="27" t="s">
        <v>1978</v>
      </c>
      <c r="E492" s="19" t="s">
        <v>2047</v>
      </c>
      <c r="F492" s="19">
        <v>17</v>
      </c>
      <c r="G492" s="19" t="str">
        <f t="shared" si="16"/>
        <v>20502</v>
      </c>
      <c r="I492" s="29" t="s">
        <v>1978</v>
      </c>
      <c r="J492" s="29">
        <v>316</v>
      </c>
      <c r="K492" s="20" t="s">
        <v>2170</v>
      </c>
    </row>
    <row r="493" spans="1:11">
      <c r="A493" s="25" t="s">
        <v>2169</v>
      </c>
      <c r="B493" s="26">
        <v>1</v>
      </c>
      <c r="C493" s="17" t="str">
        <f t="shared" si="15"/>
        <v>220</v>
      </c>
      <c r="D493" s="27" t="s">
        <v>1973</v>
      </c>
      <c r="E493" s="19" t="s">
        <v>2047</v>
      </c>
      <c r="F493" s="19">
        <v>1</v>
      </c>
      <c r="G493" s="19" t="str">
        <f t="shared" si="16"/>
        <v>20502</v>
      </c>
      <c r="I493" s="29" t="s">
        <v>1973</v>
      </c>
      <c r="J493" s="29">
        <v>1</v>
      </c>
      <c r="K493" s="20" t="s">
        <v>2170</v>
      </c>
    </row>
    <row r="494" spans="1:11">
      <c r="A494" s="25" t="s">
        <v>2169</v>
      </c>
      <c r="B494" s="26">
        <v>76</v>
      </c>
      <c r="C494" s="17" t="str">
        <f t="shared" si="15"/>
        <v>220</v>
      </c>
      <c r="D494" s="27" t="s">
        <v>1969</v>
      </c>
      <c r="E494" s="19" t="s">
        <v>2047</v>
      </c>
      <c r="F494" s="19">
        <v>2</v>
      </c>
      <c r="G494" s="19" t="str">
        <f t="shared" si="16"/>
        <v>20502</v>
      </c>
      <c r="I494" s="29" t="s">
        <v>1969</v>
      </c>
      <c r="J494" s="29">
        <v>76</v>
      </c>
      <c r="K494" s="20" t="s">
        <v>2170</v>
      </c>
    </row>
    <row r="495" spans="1:11">
      <c r="A495" s="25" t="s">
        <v>2169</v>
      </c>
      <c r="B495" s="26">
        <v>224</v>
      </c>
      <c r="C495" s="17" t="str">
        <f t="shared" si="15"/>
        <v>220</v>
      </c>
      <c r="D495" s="27" t="s">
        <v>1969</v>
      </c>
      <c r="E495" s="19" t="s">
        <v>2047</v>
      </c>
      <c r="F495" s="19">
        <v>3</v>
      </c>
      <c r="G495" s="19" t="str">
        <f t="shared" si="16"/>
        <v>20502</v>
      </c>
      <c r="I495" s="29" t="s">
        <v>1969</v>
      </c>
      <c r="J495" s="29">
        <v>224</v>
      </c>
      <c r="K495" s="20" t="s">
        <v>2170</v>
      </c>
    </row>
    <row r="496" spans="1:11">
      <c r="A496" s="25" t="s">
        <v>2169</v>
      </c>
      <c r="B496" s="26">
        <v>1</v>
      </c>
      <c r="C496" s="17" t="str">
        <f t="shared" si="15"/>
        <v>220</v>
      </c>
      <c r="D496" s="27" t="s">
        <v>1973</v>
      </c>
      <c r="E496" s="19" t="s">
        <v>2040</v>
      </c>
      <c r="F496" s="19">
        <v>2</v>
      </c>
      <c r="G496" s="19" t="str">
        <f t="shared" si="16"/>
        <v>20502</v>
      </c>
      <c r="I496" s="29" t="s">
        <v>1973</v>
      </c>
      <c r="J496" s="29">
        <v>1</v>
      </c>
      <c r="K496" s="20" t="s">
        <v>2170</v>
      </c>
    </row>
    <row r="497" spans="1:11">
      <c r="A497" s="25" t="s">
        <v>2169</v>
      </c>
      <c r="B497" s="26">
        <v>829</v>
      </c>
      <c r="C497" s="17" t="str">
        <f t="shared" si="15"/>
        <v>220</v>
      </c>
      <c r="D497" s="27" t="s">
        <v>1972</v>
      </c>
      <c r="E497" s="19" t="s">
        <v>2047</v>
      </c>
      <c r="F497" s="19">
        <v>19</v>
      </c>
      <c r="G497" s="19" t="str">
        <f t="shared" si="16"/>
        <v>20502</v>
      </c>
      <c r="I497" s="29" t="s">
        <v>1972</v>
      </c>
      <c r="J497" s="29">
        <v>829</v>
      </c>
      <c r="K497" s="20" t="s">
        <v>2170</v>
      </c>
    </row>
    <row r="498" spans="1:11">
      <c r="A498" s="25" t="s">
        <v>2169</v>
      </c>
      <c r="B498" s="26">
        <v>94</v>
      </c>
      <c r="C498" s="17" t="str">
        <f t="shared" si="15"/>
        <v>220</v>
      </c>
      <c r="D498" s="27" t="s">
        <v>1974</v>
      </c>
      <c r="E498" s="19" t="s">
        <v>2062</v>
      </c>
      <c r="F498" s="19">
        <v>1</v>
      </c>
      <c r="G498" s="19" t="str">
        <f t="shared" si="16"/>
        <v>20805</v>
      </c>
      <c r="I498" s="29" t="s">
        <v>1974</v>
      </c>
      <c r="J498" s="29">
        <v>94</v>
      </c>
      <c r="K498" s="20" t="s">
        <v>2170</v>
      </c>
    </row>
    <row r="499" spans="1:11">
      <c r="A499" s="25" t="s">
        <v>2171</v>
      </c>
      <c r="B499" s="26">
        <v>10</v>
      </c>
      <c r="C499" s="17" t="str">
        <f t="shared" si="15"/>
        <v>220</v>
      </c>
      <c r="D499" s="27" t="s">
        <v>1974</v>
      </c>
      <c r="E499" s="19" t="s">
        <v>2062</v>
      </c>
      <c r="F499" s="19">
        <v>1</v>
      </c>
      <c r="G499" s="19" t="str">
        <f t="shared" si="16"/>
        <v>20805</v>
      </c>
      <c r="I499" s="29" t="s">
        <v>1974</v>
      </c>
      <c r="J499" s="29">
        <v>10</v>
      </c>
      <c r="K499" s="20" t="s">
        <v>2170</v>
      </c>
    </row>
    <row r="500" spans="1:11">
      <c r="A500" s="25" t="s">
        <v>2172</v>
      </c>
      <c r="B500" s="26">
        <v>300</v>
      </c>
      <c r="C500" s="17" t="str">
        <f t="shared" si="15"/>
        <v>221</v>
      </c>
      <c r="D500" s="27" t="s">
        <v>1978</v>
      </c>
      <c r="E500" s="19" t="s">
        <v>1976</v>
      </c>
      <c r="F500" s="19">
        <v>2</v>
      </c>
      <c r="G500" s="19" t="str">
        <f t="shared" si="16"/>
        <v>22102</v>
      </c>
      <c r="I500" s="29" t="s">
        <v>1978</v>
      </c>
      <c r="J500" s="29">
        <v>300</v>
      </c>
      <c r="K500" s="20" t="s">
        <v>2173</v>
      </c>
    </row>
    <row r="501" spans="1:11">
      <c r="A501" s="25" t="s">
        <v>1976</v>
      </c>
      <c r="B501" s="26">
        <v>3306</v>
      </c>
      <c r="C501" s="17" t="str">
        <f t="shared" si="15"/>
        <v>221</v>
      </c>
      <c r="D501" s="27" t="s">
        <v>1972</v>
      </c>
      <c r="E501" s="19" t="s">
        <v>2041</v>
      </c>
      <c r="F501" s="19">
        <v>2</v>
      </c>
      <c r="G501" s="19" t="str">
        <f t="shared" si="16"/>
        <v>20502</v>
      </c>
      <c r="I501" s="29" t="s">
        <v>1972</v>
      </c>
      <c r="J501" s="29">
        <v>3306</v>
      </c>
      <c r="K501" s="20" t="s">
        <v>2173</v>
      </c>
    </row>
    <row r="502" spans="1:11">
      <c r="A502" s="25" t="s">
        <v>1976</v>
      </c>
      <c r="B502" s="26">
        <v>5940</v>
      </c>
      <c r="C502" s="17" t="str">
        <f t="shared" si="15"/>
        <v>221</v>
      </c>
      <c r="D502" s="27" t="s">
        <v>1974</v>
      </c>
      <c r="E502" s="19" t="s">
        <v>2047</v>
      </c>
      <c r="F502" s="19">
        <v>3</v>
      </c>
      <c r="G502" s="19" t="str">
        <f t="shared" si="16"/>
        <v>20502</v>
      </c>
      <c r="I502" s="29" t="s">
        <v>1974</v>
      </c>
      <c r="J502" s="29">
        <v>5940</v>
      </c>
      <c r="K502" s="20" t="s">
        <v>2173</v>
      </c>
    </row>
    <row r="503" spans="1:11">
      <c r="A503" s="25" t="s">
        <v>2174</v>
      </c>
      <c r="B503" s="26">
        <v>3030</v>
      </c>
      <c r="C503" s="17" t="str">
        <f t="shared" si="15"/>
        <v>221</v>
      </c>
      <c r="D503" s="27" t="s">
        <v>1978</v>
      </c>
      <c r="E503" s="19" t="s">
        <v>2047</v>
      </c>
      <c r="F503" s="19">
        <v>3</v>
      </c>
      <c r="G503" s="19" t="str">
        <f t="shared" si="16"/>
        <v>20502</v>
      </c>
      <c r="I503" s="29" t="s">
        <v>1978</v>
      </c>
      <c r="J503" s="29">
        <v>3030</v>
      </c>
      <c r="K503" s="20" t="s">
        <v>2173</v>
      </c>
    </row>
    <row r="504" spans="1:11">
      <c r="A504" s="25" t="s">
        <v>2175</v>
      </c>
      <c r="B504" s="26">
        <v>17</v>
      </c>
      <c r="C504" s="17" t="str">
        <f t="shared" si="15"/>
        <v>222</v>
      </c>
      <c r="D504" s="27" t="s">
        <v>1969</v>
      </c>
      <c r="E504" s="19" t="s">
        <v>2040</v>
      </c>
      <c r="F504" s="19">
        <v>1</v>
      </c>
      <c r="G504" s="19" t="str">
        <f t="shared" si="16"/>
        <v>20502</v>
      </c>
      <c r="I504" s="29" t="s">
        <v>1969</v>
      </c>
      <c r="J504" s="29">
        <v>17</v>
      </c>
      <c r="K504" s="20" t="s">
        <v>2176</v>
      </c>
    </row>
    <row r="505" spans="1:11">
      <c r="A505" s="25" t="s">
        <v>2175</v>
      </c>
      <c r="B505" s="26">
        <v>1</v>
      </c>
      <c r="C505" s="17" t="str">
        <f t="shared" si="15"/>
        <v>222</v>
      </c>
      <c r="D505" s="27" t="s">
        <v>1973</v>
      </c>
      <c r="E505" s="19" t="s">
        <v>2047</v>
      </c>
      <c r="F505" s="19">
        <v>10</v>
      </c>
      <c r="G505" s="19" t="str">
        <f t="shared" si="16"/>
        <v>20502</v>
      </c>
      <c r="I505" s="29" t="s">
        <v>1973</v>
      </c>
      <c r="J505" s="29">
        <v>1</v>
      </c>
      <c r="K505" s="20" t="s">
        <v>2176</v>
      </c>
    </row>
    <row r="506" spans="1:11">
      <c r="A506" s="25" t="s">
        <v>2175</v>
      </c>
      <c r="B506" s="26">
        <v>479</v>
      </c>
      <c r="C506" s="17" t="str">
        <f t="shared" si="15"/>
        <v>222</v>
      </c>
      <c r="D506" s="27" t="s">
        <v>1978</v>
      </c>
      <c r="E506" s="19" t="s">
        <v>2047</v>
      </c>
      <c r="F506" s="19">
        <v>2</v>
      </c>
      <c r="G506" s="19" t="str">
        <f t="shared" si="16"/>
        <v>20502</v>
      </c>
      <c r="I506" s="29" t="s">
        <v>1978</v>
      </c>
      <c r="J506" s="29">
        <v>479</v>
      </c>
      <c r="K506" s="20" t="s">
        <v>2176</v>
      </c>
    </row>
    <row r="507" spans="1:11">
      <c r="A507" s="25" t="s">
        <v>2175</v>
      </c>
      <c r="B507" s="26">
        <v>139</v>
      </c>
      <c r="C507" s="17" t="str">
        <f t="shared" si="15"/>
        <v>222</v>
      </c>
      <c r="D507" s="27" t="s">
        <v>1972</v>
      </c>
      <c r="E507" s="19" t="s">
        <v>2047</v>
      </c>
      <c r="F507" s="19">
        <v>2</v>
      </c>
      <c r="G507" s="19" t="str">
        <f t="shared" si="16"/>
        <v>20502</v>
      </c>
      <c r="I507" s="29" t="s">
        <v>1972</v>
      </c>
      <c r="J507" s="29">
        <v>139</v>
      </c>
      <c r="K507" s="20" t="s">
        <v>2176</v>
      </c>
    </row>
    <row r="508" spans="1:11">
      <c r="A508" s="25" t="s">
        <v>2175</v>
      </c>
      <c r="B508" s="26">
        <v>105</v>
      </c>
      <c r="C508" s="17" t="str">
        <f t="shared" si="15"/>
        <v>222</v>
      </c>
      <c r="D508" s="27" t="s">
        <v>2007</v>
      </c>
      <c r="E508" s="19" t="s">
        <v>2047</v>
      </c>
      <c r="F508" s="19">
        <v>8</v>
      </c>
      <c r="G508" s="19" t="str">
        <f t="shared" si="16"/>
        <v>20502</v>
      </c>
      <c r="I508" s="29" t="s">
        <v>2007</v>
      </c>
      <c r="J508" s="29">
        <v>105</v>
      </c>
      <c r="K508" s="20" t="s">
        <v>2176</v>
      </c>
    </row>
    <row r="509" spans="1:11">
      <c r="A509" s="25" t="s">
        <v>2177</v>
      </c>
      <c r="B509" s="26">
        <v>45</v>
      </c>
      <c r="C509" s="17" t="str">
        <f t="shared" si="15"/>
        <v>224</v>
      </c>
      <c r="D509" s="27" t="s">
        <v>1974</v>
      </c>
      <c r="E509" s="19" t="s">
        <v>1976</v>
      </c>
      <c r="F509" s="19">
        <v>4</v>
      </c>
      <c r="G509" s="19" t="str">
        <f t="shared" si="16"/>
        <v>22102</v>
      </c>
      <c r="I509" s="29" t="s">
        <v>1974</v>
      </c>
      <c r="J509" s="29">
        <v>45</v>
      </c>
      <c r="K509" s="20" t="s">
        <v>2178</v>
      </c>
    </row>
    <row r="510" spans="1:11">
      <c r="A510" s="25" t="s">
        <v>2177</v>
      </c>
      <c r="B510" s="26">
        <v>310</v>
      </c>
      <c r="C510" s="17" t="str">
        <f t="shared" si="15"/>
        <v>224</v>
      </c>
      <c r="D510" s="27" t="s">
        <v>1972</v>
      </c>
      <c r="E510" s="19" t="s">
        <v>2062</v>
      </c>
      <c r="F510" s="19">
        <v>2</v>
      </c>
      <c r="G510" s="19" t="str">
        <f t="shared" si="16"/>
        <v>20805</v>
      </c>
      <c r="I510" s="29" t="s">
        <v>1972</v>
      </c>
      <c r="J510" s="29">
        <v>310</v>
      </c>
      <c r="K510" s="20" t="s">
        <v>2178</v>
      </c>
    </row>
    <row r="511" spans="1:11">
      <c r="A511" s="25" t="s">
        <v>2177</v>
      </c>
      <c r="B511" s="26">
        <v>25</v>
      </c>
      <c r="C511" s="17" t="str">
        <f t="shared" si="15"/>
        <v>224</v>
      </c>
      <c r="D511" s="27" t="s">
        <v>1969</v>
      </c>
      <c r="E511" s="19" t="s">
        <v>2062</v>
      </c>
      <c r="F511" s="19">
        <v>2</v>
      </c>
      <c r="G511" s="19" t="str">
        <f t="shared" si="16"/>
        <v>20805</v>
      </c>
      <c r="I511" s="29" t="s">
        <v>1969</v>
      </c>
      <c r="J511" s="29">
        <v>25</v>
      </c>
      <c r="K511" s="20" t="s">
        <v>2178</v>
      </c>
    </row>
    <row r="512" spans="1:11">
      <c r="A512" s="25" t="s">
        <v>2179</v>
      </c>
      <c r="B512" s="26">
        <v>35</v>
      </c>
      <c r="C512" s="17" t="str">
        <f t="shared" si="15"/>
        <v>224</v>
      </c>
      <c r="D512" s="27" t="s">
        <v>1969</v>
      </c>
      <c r="E512" s="19" t="s">
        <v>2041</v>
      </c>
      <c r="F512" s="19">
        <v>1</v>
      </c>
      <c r="G512" s="19" t="str">
        <f t="shared" si="16"/>
        <v>20502</v>
      </c>
      <c r="I512" s="29" t="s">
        <v>1969</v>
      </c>
      <c r="J512" s="29">
        <v>35</v>
      </c>
      <c r="K512" s="20" t="s">
        <v>2178</v>
      </c>
    </row>
    <row r="513" spans="1:11">
      <c r="A513" s="25" t="s">
        <v>2180</v>
      </c>
      <c r="B513" s="26">
        <v>45</v>
      </c>
      <c r="C513" s="17" t="str">
        <f t="shared" si="15"/>
        <v>224</v>
      </c>
      <c r="D513" s="27" t="s">
        <v>1969</v>
      </c>
      <c r="E513" s="19" t="s">
        <v>2041</v>
      </c>
      <c r="F513" s="19">
        <v>3</v>
      </c>
      <c r="G513" s="19" t="str">
        <f t="shared" si="16"/>
        <v>20502</v>
      </c>
      <c r="I513" s="29" t="s">
        <v>1969</v>
      </c>
      <c r="J513" s="29">
        <v>45</v>
      </c>
      <c r="K513" s="20" t="s">
        <v>2178</v>
      </c>
    </row>
    <row r="514" spans="1:11">
      <c r="A514" s="25" t="s">
        <v>2181</v>
      </c>
      <c r="B514" s="26">
        <v>70</v>
      </c>
      <c r="C514" s="17" t="str">
        <f t="shared" si="15"/>
        <v>224</v>
      </c>
      <c r="D514" s="27" t="s">
        <v>1969</v>
      </c>
      <c r="E514" s="19" t="s">
        <v>2047</v>
      </c>
      <c r="F514" s="19">
        <v>29</v>
      </c>
      <c r="G514" s="19" t="str">
        <f t="shared" si="16"/>
        <v>20502</v>
      </c>
      <c r="I514" s="29" t="s">
        <v>1969</v>
      </c>
      <c r="J514" s="29">
        <v>70</v>
      </c>
      <c r="K514" s="20" t="s">
        <v>2178</v>
      </c>
    </row>
    <row r="515" spans="1:11">
      <c r="A515" s="25" t="s">
        <v>2182</v>
      </c>
      <c r="B515" s="26">
        <v>307</v>
      </c>
      <c r="C515" s="17" t="str">
        <f t="shared" ref="C515:C578" si="17">MID(A515,1,3)</f>
        <v>224</v>
      </c>
      <c r="D515" s="27" t="s">
        <v>1978</v>
      </c>
      <c r="E515" s="19" t="s">
        <v>2047</v>
      </c>
      <c r="F515" s="19">
        <v>9</v>
      </c>
      <c r="G515" s="19" t="str">
        <f t="shared" ref="G515:G578" si="18">MID(E515,1,5)</f>
        <v>20502</v>
      </c>
      <c r="I515" s="29" t="s">
        <v>1978</v>
      </c>
      <c r="J515" s="29">
        <v>307</v>
      </c>
      <c r="K515" s="20" t="s">
        <v>2178</v>
      </c>
    </row>
    <row r="516" spans="1:11">
      <c r="A516" s="25" t="s">
        <v>2183</v>
      </c>
      <c r="B516" s="26">
        <v>50</v>
      </c>
      <c r="C516" s="17" t="str">
        <f t="shared" si="17"/>
        <v>224</v>
      </c>
      <c r="D516" s="27" t="s">
        <v>1969</v>
      </c>
      <c r="E516" s="19" t="s">
        <v>2047</v>
      </c>
      <c r="F516" s="19">
        <v>12</v>
      </c>
      <c r="G516" s="19" t="str">
        <f t="shared" si="18"/>
        <v>20502</v>
      </c>
      <c r="I516" s="29" t="s">
        <v>1969</v>
      </c>
      <c r="J516" s="29">
        <v>50</v>
      </c>
      <c r="K516" s="20" t="s">
        <v>2178</v>
      </c>
    </row>
    <row r="517" spans="1:11">
      <c r="A517" s="25" t="s">
        <v>2184</v>
      </c>
      <c r="B517" s="26">
        <v>100</v>
      </c>
      <c r="C517" s="17" t="str">
        <f t="shared" si="17"/>
        <v>224</v>
      </c>
      <c r="D517" s="27" t="s">
        <v>1978</v>
      </c>
      <c r="E517" s="19" t="s">
        <v>2047</v>
      </c>
      <c r="F517" s="19">
        <v>4</v>
      </c>
      <c r="G517" s="19" t="str">
        <f t="shared" si="18"/>
        <v>20502</v>
      </c>
      <c r="I517" s="29" t="s">
        <v>1978</v>
      </c>
      <c r="J517" s="29">
        <v>100</v>
      </c>
      <c r="K517" s="20" t="s">
        <v>2178</v>
      </c>
    </row>
    <row r="518" spans="1:11">
      <c r="A518" s="25" t="s">
        <v>2185</v>
      </c>
      <c r="B518" s="26">
        <v>30</v>
      </c>
      <c r="C518" s="17" t="str">
        <f t="shared" si="17"/>
        <v>224</v>
      </c>
      <c r="D518" s="27" t="s">
        <v>1974</v>
      </c>
      <c r="E518" s="19" t="s">
        <v>2047</v>
      </c>
      <c r="F518" s="19">
        <v>1</v>
      </c>
      <c r="G518" s="19" t="str">
        <f t="shared" si="18"/>
        <v>20502</v>
      </c>
      <c r="I518" s="29" t="s">
        <v>1974</v>
      </c>
      <c r="J518" s="29">
        <v>30</v>
      </c>
      <c r="K518" s="20" t="s">
        <v>2178</v>
      </c>
    </row>
    <row r="519" spans="1:11">
      <c r="A519" s="25" t="s">
        <v>2186</v>
      </c>
      <c r="B519" s="26">
        <v>2</v>
      </c>
      <c r="C519" s="17" t="str">
        <f t="shared" si="17"/>
        <v>224</v>
      </c>
      <c r="D519" s="27" t="s">
        <v>1969</v>
      </c>
      <c r="E519" s="19" t="s">
        <v>2047</v>
      </c>
      <c r="F519" s="19">
        <v>3</v>
      </c>
      <c r="G519" s="19" t="str">
        <f t="shared" si="18"/>
        <v>20502</v>
      </c>
      <c r="I519" s="29" t="s">
        <v>1969</v>
      </c>
      <c r="J519" s="29">
        <v>2</v>
      </c>
      <c r="K519" s="20" t="s">
        <v>2178</v>
      </c>
    </row>
    <row r="520" spans="1:11">
      <c r="A520" s="25" t="s">
        <v>2186</v>
      </c>
      <c r="B520" s="26">
        <v>5</v>
      </c>
      <c r="C520" s="17" t="str">
        <f t="shared" si="17"/>
        <v>224</v>
      </c>
      <c r="D520" s="27" t="s">
        <v>1969</v>
      </c>
      <c r="E520" s="19" t="s">
        <v>2047</v>
      </c>
      <c r="F520" s="19">
        <v>10</v>
      </c>
      <c r="G520" s="19" t="str">
        <f t="shared" si="18"/>
        <v>20502</v>
      </c>
      <c r="I520" s="29" t="s">
        <v>1969</v>
      </c>
      <c r="J520" s="29">
        <v>5</v>
      </c>
      <c r="K520" s="20" t="s">
        <v>2178</v>
      </c>
    </row>
    <row r="521" spans="1:11">
      <c r="A521" s="25" t="s">
        <v>2186</v>
      </c>
      <c r="B521" s="26">
        <v>47</v>
      </c>
      <c r="C521" s="17" t="str">
        <f t="shared" si="17"/>
        <v>224</v>
      </c>
      <c r="D521" s="27" t="s">
        <v>1972</v>
      </c>
      <c r="E521" s="19" t="s">
        <v>2047</v>
      </c>
      <c r="F521" s="19">
        <v>2</v>
      </c>
      <c r="G521" s="19" t="str">
        <f t="shared" si="18"/>
        <v>20502</v>
      </c>
      <c r="I521" s="29" t="s">
        <v>1972</v>
      </c>
      <c r="J521" s="29">
        <v>47</v>
      </c>
      <c r="K521" s="20" t="s">
        <v>2178</v>
      </c>
    </row>
    <row r="522" spans="1:11">
      <c r="A522" s="25" t="s">
        <v>2187</v>
      </c>
      <c r="B522" s="26">
        <v>2585</v>
      </c>
      <c r="C522" s="17" t="str">
        <f t="shared" si="17"/>
        <v>229</v>
      </c>
      <c r="D522" s="27" t="s">
        <v>1978</v>
      </c>
      <c r="E522" s="19" t="s">
        <v>2047</v>
      </c>
      <c r="F522" s="19">
        <v>1</v>
      </c>
      <c r="G522" s="19" t="str">
        <f t="shared" si="18"/>
        <v>20502</v>
      </c>
      <c r="I522" s="29" t="s">
        <v>1978</v>
      </c>
      <c r="J522" s="29">
        <v>2585</v>
      </c>
      <c r="K522" s="20" t="s">
        <v>2188</v>
      </c>
    </row>
    <row r="523" spans="1:11">
      <c r="A523" s="25" t="s">
        <v>2189</v>
      </c>
      <c r="B523" s="26">
        <v>4100</v>
      </c>
      <c r="C523" s="17" t="str">
        <f t="shared" si="17"/>
        <v>232</v>
      </c>
      <c r="D523" s="27" t="s">
        <v>2046</v>
      </c>
      <c r="E523" s="19" t="s">
        <v>2047</v>
      </c>
      <c r="F523" s="19">
        <v>15</v>
      </c>
      <c r="G523" s="19" t="str">
        <f t="shared" si="18"/>
        <v>20502</v>
      </c>
      <c r="I523" s="29" t="s">
        <v>2046</v>
      </c>
      <c r="J523" s="29">
        <v>4100</v>
      </c>
      <c r="K523" s="20" t="s">
        <v>2190</v>
      </c>
    </row>
    <row r="524" spans="1:11">
      <c r="A524" s="30" t="s">
        <v>2191</v>
      </c>
      <c r="C524" s="17" t="str">
        <f t="shared" si="17"/>
        <v>结转结</v>
      </c>
      <c r="E524" s="19" t="s">
        <v>2041</v>
      </c>
      <c r="F524" s="19">
        <v>170</v>
      </c>
      <c r="G524" s="19" t="str">
        <f t="shared" si="18"/>
        <v>20502</v>
      </c>
      <c r="K524" s="20" t="s">
        <v>2192</v>
      </c>
    </row>
    <row r="525" spans="1:11">
      <c r="A525" s="16" t="s">
        <v>1970</v>
      </c>
      <c r="B525" s="17">
        <v>2</v>
      </c>
      <c r="C525" s="17" t="str">
        <f t="shared" si="17"/>
        <v>208</v>
      </c>
      <c r="D525" s="31" t="s">
        <v>1973</v>
      </c>
      <c r="E525" s="19" t="s">
        <v>1976</v>
      </c>
      <c r="F525" s="19">
        <v>5</v>
      </c>
      <c r="G525" s="19" t="str">
        <f t="shared" si="18"/>
        <v>22102</v>
      </c>
      <c r="I525" s="32" t="s">
        <v>1973</v>
      </c>
      <c r="J525" s="20">
        <v>2</v>
      </c>
      <c r="K525" s="20" t="s">
        <v>2069</v>
      </c>
    </row>
    <row r="526" spans="1:11">
      <c r="A526" s="16" t="s">
        <v>1970</v>
      </c>
      <c r="B526" s="17">
        <v>3</v>
      </c>
      <c r="C526" s="17" t="str">
        <f t="shared" si="17"/>
        <v>208</v>
      </c>
      <c r="D526" s="31" t="s">
        <v>1973</v>
      </c>
      <c r="E526" s="19" t="s">
        <v>2062</v>
      </c>
      <c r="F526" s="19">
        <v>4</v>
      </c>
      <c r="G526" s="19" t="str">
        <f t="shared" si="18"/>
        <v>20805</v>
      </c>
      <c r="I526" s="32" t="s">
        <v>1973</v>
      </c>
      <c r="J526" s="20">
        <v>3</v>
      </c>
      <c r="K526" s="20" t="s">
        <v>2069</v>
      </c>
    </row>
    <row r="527" spans="1:11">
      <c r="A527" s="16" t="s">
        <v>1968</v>
      </c>
      <c r="B527" s="17">
        <v>6</v>
      </c>
      <c r="C527" s="17" t="str">
        <f t="shared" si="17"/>
        <v>201</v>
      </c>
      <c r="D527" s="31" t="s">
        <v>1969</v>
      </c>
      <c r="E527" s="19" t="s">
        <v>2041</v>
      </c>
      <c r="F527" s="19">
        <v>1</v>
      </c>
      <c r="G527" s="19" t="str">
        <f t="shared" si="18"/>
        <v>20502</v>
      </c>
      <c r="I527" s="32" t="s">
        <v>1969</v>
      </c>
      <c r="J527" s="20">
        <v>6</v>
      </c>
      <c r="K527" s="20" t="s">
        <v>1971</v>
      </c>
    </row>
    <row r="528" spans="1:11">
      <c r="A528" s="16" t="s">
        <v>1968</v>
      </c>
      <c r="B528" s="17">
        <v>3</v>
      </c>
      <c r="C528" s="17" t="str">
        <f t="shared" si="17"/>
        <v>201</v>
      </c>
      <c r="D528" s="31" t="s">
        <v>1969</v>
      </c>
      <c r="E528" s="19" t="s">
        <v>2041</v>
      </c>
      <c r="F528" s="19">
        <v>1</v>
      </c>
      <c r="G528" s="19" t="str">
        <f t="shared" si="18"/>
        <v>20502</v>
      </c>
      <c r="I528" s="32" t="s">
        <v>1969</v>
      </c>
      <c r="J528" s="20">
        <v>3</v>
      </c>
      <c r="K528" s="20" t="s">
        <v>1971</v>
      </c>
    </row>
    <row r="529" spans="1:11">
      <c r="A529" s="16" t="s">
        <v>1968</v>
      </c>
      <c r="B529" s="17">
        <v>2</v>
      </c>
      <c r="C529" s="17" t="str">
        <f t="shared" si="17"/>
        <v>201</v>
      </c>
      <c r="D529" s="31" t="s">
        <v>1969</v>
      </c>
      <c r="E529" s="19" t="s">
        <v>2047</v>
      </c>
      <c r="F529" s="19">
        <v>2</v>
      </c>
      <c r="G529" s="19" t="str">
        <f t="shared" si="18"/>
        <v>20502</v>
      </c>
      <c r="I529" s="32" t="s">
        <v>1969</v>
      </c>
      <c r="J529" s="20">
        <v>2</v>
      </c>
      <c r="K529" s="20" t="s">
        <v>1971</v>
      </c>
    </row>
    <row r="530" spans="1:11">
      <c r="A530" s="16" t="s">
        <v>1968</v>
      </c>
      <c r="B530" s="17">
        <v>2</v>
      </c>
      <c r="C530" s="17" t="str">
        <f t="shared" si="17"/>
        <v>201</v>
      </c>
      <c r="D530" s="31" t="s">
        <v>1969</v>
      </c>
      <c r="E530" s="19" t="s">
        <v>2047</v>
      </c>
      <c r="F530" s="19">
        <v>17</v>
      </c>
      <c r="G530" s="19" t="str">
        <f t="shared" si="18"/>
        <v>20502</v>
      </c>
      <c r="I530" s="32" t="s">
        <v>1969</v>
      </c>
      <c r="J530" s="20">
        <v>2</v>
      </c>
      <c r="K530" s="20" t="s">
        <v>1971</v>
      </c>
    </row>
    <row r="531" spans="1:11">
      <c r="A531" s="16" t="s">
        <v>1968</v>
      </c>
      <c r="B531" s="17">
        <v>18</v>
      </c>
      <c r="C531" s="17" t="str">
        <f t="shared" si="17"/>
        <v>201</v>
      </c>
      <c r="D531" s="31" t="s">
        <v>1969</v>
      </c>
      <c r="E531" s="19" t="s">
        <v>2047</v>
      </c>
      <c r="F531" s="19">
        <v>21</v>
      </c>
      <c r="G531" s="19" t="str">
        <f t="shared" si="18"/>
        <v>20502</v>
      </c>
      <c r="I531" s="32" t="s">
        <v>1969</v>
      </c>
      <c r="J531" s="20">
        <v>18</v>
      </c>
      <c r="K531" s="20" t="s">
        <v>1971</v>
      </c>
    </row>
    <row r="532" spans="1:11">
      <c r="A532" s="16" t="s">
        <v>1968</v>
      </c>
      <c r="B532" s="17">
        <v>6</v>
      </c>
      <c r="C532" s="17" t="str">
        <f t="shared" si="17"/>
        <v>201</v>
      </c>
      <c r="D532" s="31" t="s">
        <v>1969</v>
      </c>
      <c r="E532" s="19" t="s">
        <v>2040</v>
      </c>
      <c r="F532" s="19">
        <v>7</v>
      </c>
      <c r="G532" s="19" t="str">
        <f t="shared" si="18"/>
        <v>20502</v>
      </c>
      <c r="I532" s="32" t="s">
        <v>1969</v>
      </c>
      <c r="J532" s="20">
        <v>6</v>
      </c>
      <c r="K532" s="20" t="s">
        <v>1971</v>
      </c>
    </row>
    <row r="533" spans="1:11">
      <c r="A533" s="16" t="s">
        <v>1970</v>
      </c>
      <c r="B533" s="17">
        <v>4</v>
      </c>
      <c r="C533" s="17" t="str">
        <f t="shared" si="17"/>
        <v>208</v>
      </c>
      <c r="D533" s="31" t="s">
        <v>1973</v>
      </c>
      <c r="E533" s="19" t="s">
        <v>2047</v>
      </c>
      <c r="F533" s="19">
        <v>8</v>
      </c>
      <c r="G533" s="19" t="str">
        <f t="shared" si="18"/>
        <v>20502</v>
      </c>
      <c r="I533" s="32" t="s">
        <v>1973</v>
      </c>
      <c r="J533" s="20">
        <v>4</v>
      </c>
      <c r="K533" s="20" t="s">
        <v>2069</v>
      </c>
    </row>
    <row r="534" spans="1:11">
      <c r="A534" s="16" t="s">
        <v>1976</v>
      </c>
      <c r="B534" s="17">
        <v>2</v>
      </c>
      <c r="C534" s="17" t="str">
        <f t="shared" si="17"/>
        <v>221</v>
      </c>
      <c r="D534" s="31" t="s">
        <v>1972</v>
      </c>
      <c r="E534" s="19" t="s">
        <v>2047</v>
      </c>
      <c r="F534" s="19">
        <v>11</v>
      </c>
      <c r="G534" s="19" t="str">
        <f t="shared" si="18"/>
        <v>20502</v>
      </c>
      <c r="I534" s="32" t="s">
        <v>1972</v>
      </c>
      <c r="J534" s="20">
        <v>2</v>
      </c>
      <c r="K534" s="20" t="s">
        <v>2173</v>
      </c>
    </row>
    <row r="535" spans="1:11">
      <c r="A535" s="16" t="s">
        <v>1975</v>
      </c>
      <c r="B535" s="17">
        <v>1</v>
      </c>
      <c r="C535" s="17" t="str">
        <f t="shared" si="17"/>
        <v>201</v>
      </c>
      <c r="D535" s="31" t="s">
        <v>1969</v>
      </c>
      <c r="E535" s="19" t="s">
        <v>2040</v>
      </c>
      <c r="F535" s="19">
        <v>1</v>
      </c>
      <c r="G535" s="19" t="str">
        <f t="shared" si="18"/>
        <v>20502</v>
      </c>
      <c r="I535" s="32" t="s">
        <v>1969</v>
      </c>
      <c r="J535" s="20">
        <v>1</v>
      </c>
      <c r="K535" s="20" t="s">
        <v>1971</v>
      </c>
    </row>
    <row r="536" spans="1:11">
      <c r="A536" s="16" t="s">
        <v>1975</v>
      </c>
      <c r="B536" s="17">
        <v>1</v>
      </c>
      <c r="C536" s="17" t="str">
        <f t="shared" si="17"/>
        <v>201</v>
      </c>
      <c r="D536" s="31" t="s">
        <v>1972</v>
      </c>
      <c r="E536" s="19" t="s">
        <v>2047</v>
      </c>
      <c r="F536" s="19">
        <v>15</v>
      </c>
      <c r="G536" s="19" t="str">
        <f t="shared" si="18"/>
        <v>20502</v>
      </c>
      <c r="I536" s="32" t="s">
        <v>1972</v>
      </c>
      <c r="J536" s="20">
        <v>1</v>
      </c>
      <c r="K536" s="20" t="s">
        <v>1971</v>
      </c>
    </row>
    <row r="537" spans="1:11">
      <c r="A537" s="16" t="s">
        <v>1975</v>
      </c>
      <c r="B537" s="17">
        <v>5</v>
      </c>
      <c r="C537" s="17" t="str">
        <f t="shared" si="17"/>
        <v>201</v>
      </c>
      <c r="D537" s="31" t="s">
        <v>1974</v>
      </c>
      <c r="E537" s="19" t="s">
        <v>2047</v>
      </c>
      <c r="F537" s="19">
        <v>1</v>
      </c>
      <c r="G537" s="19" t="str">
        <f t="shared" si="18"/>
        <v>20502</v>
      </c>
      <c r="I537" s="32" t="s">
        <v>1974</v>
      </c>
      <c r="J537" s="20">
        <v>5</v>
      </c>
      <c r="K537" s="20" t="s">
        <v>1971</v>
      </c>
    </row>
    <row r="538" spans="1:11">
      <c r="A538" s="16" t="s">
        <v>1975</v>
      </c>
      <c r="B538" s="17">
        <v>3</v>
      </c>
      <c r="C538" s="17" t="str">
        <f t="shared" si="17"/>
        <v>201</v>
      </c>
      <c r="D538" s="31" t="s">
        <v>1969</v>
      </c>
      <c r="E538" s="19" t="s">
        <v>2047</v>
      </c>
      <c r="F538" s="19">
        <v>5</v>
      </c>
      <c r="G538" s="19" t="str">
        <f t="shared" si="18"/>
        <v>20502</v>
      </c>
      <c r="I538" s="32" t="s">
        <v>1969</v>
      </c>
      <c r="J538" s="20">
        <v>3</v>
      </c>
      <c r="K538" s="20" t="s">
        <v>1971</v>
      </c>
    </row>
    <row r="539" spans="1:11">
      <c r="A539" s="16" t="s">
        <v>1975</v>
      </c>
      <c r="B539" s="17">
        <v>4</v>
      </c>
      <c r="C539" s="17" t="str">
        <f t="shared" si="17"/>
        <v>201</v>
      </c>
      <c r="D539" s="31" t="s">
        <v>1969</v>
      </c>
      <c r="E539" s="19" t="s">
        <v>2047</v>
      </c>
      <c r="F539" s="19">
        <v>4</v>
      </c>
      <c r="G539" s="19" t="str">
        <f t="shared" si="18"/>
        <v>20502</v>
      </c>
      <c r="I539" s="32" t="s">
        <v>1969</v>
      </c>
      <c r="J539" s="20">
        <v>4</v>
      </c>
      <c r="K539" s="20" t="s">
        <v>1971</v>
      </c>
    </row>
    <row r="540" spans="1:11">
      <c r="A540" s="16" t="s">
        <v>1975</v>
      </c>
      <c r="B540" s="17">
        <v>6</v>
      </c>
      <c r="C540" s="17" t="str">
        <f t="shared" si="17"/>
        <v>201</v>
      </c>
      <c r="D540" s="31" t="s">
        <v>1969</v>
      </c>
      <c r="E540" s="19" t="s">
        <v>2047</v>
      </c>
      <c r="F540" s="19">
        <v>2</v>
      </c>
      <c r="G540" s="19" t="str">
        <f t="shared" si="18"/>
        <v>20502</v>
      </c>
      <c r="I540" s="32" t="s">
        <v>1969</v>
      </c>
      <c r="J540" s="20">
        <v>6</v>
      </c>
      <c r="K540" s="20" t="s">
        <v>1971</v>
      </c>
    </row>
    <row r="541" spans="1:11">
      <c r="A541" s="16" t="s">
        <v>1970</v>
      </c>
      <c r="B541" s="17">
        <v>1</v>
      </c>
      <c r="C541" s="17" t="str">
        <f t="shared" si="17"/>
        <v>208</v>
      </c>
      <c r="D541" s="31" t="s">
        <v>1973</v>
      </c>
      <c r="E541" s="19" t="s">
        <v>2047</v>
      </c>
      <c r="F541" s="19">
        <v>26</v>
      </c>
      <c r="G541" s="19" t="str">
        <f t="shared" si="18"/>
        <v>20502</v>
      </c>
      <c r="I541" s="32" t="s">
        <v>1973</v>
      </c>
      <c r="J541" s="20">
        <v>1</v>
      </c>
      <c r="K541" s="20" t="s">
        <v>2069</v>
      </c>
    </row>
    <row r="542" spans="1:11">
      <c r="A542" s="16" t="s">
        <v>1970</v>
      </c>
      <c r="B542" s="17">
        <v>1</v>
      </c>
      <c r="C542" s="17" t="str">
        <f t="shared" si="17"/>
        <v>208</v>
      </c>
      <c r="D542" s="31" t="s">
        <v>1973</v>
      </c>
      <c r="E542" s="19" t="s">
        <v>2040</v>
      </c>
      <c r="F542" s="19">
        <v>4</v>
      </c>
      <c r="G542" s="19" t="str">
        <f t="shared" si="18"/>
        <v>20502</v>
      </c>
      <c r="I542" s="32" t="s">
        <v>1973</v>
      </c>
      <c r="J542" s="20">
        <v>1</v>
      </c>
      <c r="K542" s="20" t="s">
        <v>2069</v>
      </c>
    </row>
    <row r="543" spans="1:11">
      <c r="A543" s="16" t="s">
        <v>1977</v>
      </c>
      <c r="B543" s="17">
        <v>1</v>
      </c>
      <c r="C543" s="17" t="str">
        <f t="shared" si="17"/>
        <v>201</v>
      </c>
      <c r="D543" s="31" t="s">
        <v>1969</v>
      </c>
      <c r="E543" s="19" t="s">
        <v>2040</v>
      </c>
      <c r="F543" s="19">
        <v>1</v>
      </c>
      <c r="G543" s="19" t="str">
        <f t="shared" si="18"/>
        <v>20502</v>
      </c>
      <c r="I543" s="32" t="s">
        <v>1969</v>
      </c>
      <c r="J543" s="20">
        <v>1</v>
      </c>
      <c r="K543" s="20" t="s">
        <v>1971</v>
      </c>
    </row>
    <row r="544" spans="1:11">
      <c r="A544" s="16" t="s">
        <v>1977</v>
      </c>
      <c r="B544" s="17">
        <v>2</v>
      </c>
      <c r="C544" s="17" t="str">
        <f t="shared" si="17"/>
        <v>201</v>
      </c>
      <c r="D544" s="31" t="s">
        <v>1969</v>
      </c>
      <c r="E544" s="19" t="s">
        <v>2047</v>
      </c>
      <c r="F544" s="19">
        <v>85</v>
      </c>
      <c r="G544" s="19" t="str">
        <f t="shared" si="18"/>
        <v>20502</v>
      </c>
      <c r="I544" s="32" t="s">
        <v>1969</v>
      </c>
      <c r="J544" s="20">
        <v>2</v>
      </c>
      <c r="K544" s="20" t="s">
        <v>1971</v>
      </c>
    </row>
    <row r="545" spans="1:11">
      <c r="A545" s="16" t="s">
        <v>1977</v>
      </c>
      <c r="B545" s="17">
        <v>2</v>
      </c>
      <c r="C545" s="17" t="str">
        <f t="shared" si="17"/>
        <v>201</v>
      </c>
      <c r="D545" s="31" t="s">
        <v>1972</v>
      </c>
      <c r="E545" s="19" t="s">
        <v>2041</v>
      </c>
      <c r="F545" s="19">
        <v>6</v>
      </c>
      <c r="G545" s="19" t="str">
        <f t="shared" si="18"/>
        <v>20502</v>
      </c>
      <c r="I545" s="32" t="s">
        <v>1972</v>
      </c>
      <c r="J545" s="20">
        <v>2</v>
      </c>
      <c r="K545" s="20" t="s">
        <v>1971</v>
      </c>
    </row>
    <row r="546" spans="1:11">
      <c r="A546" s="16" t="s">
        <v>1977</v>
      </c>
      <c r="B546" s="17">
        <v>2</v>
      </c>
      <c r="C546" s="17" t="str">
        <f t="shared" si="17"/>
        <v>201</v>
      </c>
      <c r="D546" s="31" t="s">
        <v>1972</v>
      </c>
      <c r="E546" s="19" t="s">
        <v>2062</v>
      </c>
      <c r="F546" s="19">
        <v>3</v>
      </c>
      <c r="G546" s="19" t="str">
        <f t="shared" si="18"/>
        <v>20805</v>
      </c>
      <c r="I546" s="32" t="s">
        <v>1972</v>
      </c>
      <c r="J546" s="20">
        <v>2</v>
      </c>
      <c r="K546" s="20" t="s">
        <v>1971</v>
      </c>
    </row>
    <row r="547" spans="1:11">
      <c r="A547" s="16" t="s">
        <v>1970</v>
      </c>
      <c r="B547" s="17">
        <v>1</v>
      </c>
      <c r="C547" s="17" t="str">
        <f t="shared" si="17"/>
        <v>208</v>
      </c>
      <c r="D547" s="31" t="s">
        <v>1973</v>
      </c>
      <c r="E547" s="19" t="s">
        <v>2041</v>
      </c>
      <c r="F547" s="19">
        <v>5</v>
      </c>
      <c r="G547" s="19" t="str">
        <f t="shared" si="18"/>
        <v>20502</v>
      </c>
      <c r="I547" s="32" t="s">
        <v>1973</v>
      </c>
      <c r="J547" s="20">
        <v>1</v>
      </c>
      <c r="K547" s="20" t="s">
        <v>2069</v>
      </c>
    </row>
    <row r="548" spans="1:11">
      <c r="A548" s="16" t="s">
        <v>1976</v>
      </c>
      <c r="B548" s="17">
        <v>5</v>
      </c>
      <c r="C548" s="17" t="str">
        <f t="shared" si="17"/>
        <v>221</v>
      </c>
      <c r="D548" s="31" t="s">
        <v>1974</v>
      </c>
      <c r="E548" s="19" t="s">
        <v>2062</v>
      </c>
      <c r="F548" s="19">
        <v>5</v>
      </c>
      <c r="G548" s="19" t="str">
        <f t="shared" si="18"/>
        <v>20805</v>
      </c>
      <c r="I548" s="32" t="s">
        <v>1974</v>
      </c>
      <c r="J548" s="20">
        <v>5</v>
      </c>
      <c r="K548" s="20" t="s">
        <v>2173</v>
      </c>
    </row>
    <row r="549" spans="1:11">
      <c r="A549" s="16" t="s">
        <v>1977</v>
      </c>
      <c r="B549" s="17">
        <v>3</v>
      </c>
      <c r="C549" s="17" t="str">
        <f t="shared" si="17"/>
        <v>201</v>
      </c>
      <c r="D549" s="31" t="s">
        <v>1974</v>
      </c>
      <c r="E549" s="19" t="s">
        <v>2062</v>
      </c>
      <c r="F549" s="19">
        <v>2</v>
      </c>
      <c r="G549" s="19" t="str">
        <f t="shared" si="18"/>
        <v>20805</v>
      </c>
      <c r="I549" s="32" t="s">
        <v>1974</v>
      </c>
      <c r="J549" s="20">
        <v>3</v>
      </c>
      <c r="K549" s="20" t="s">
        <v>1971</v>
      </c>
    </row>
    <row r="550" spans="1:11">
      <c r="A550" s="16" t="s">
        <v>1977</v>
      </c>
      <c r="B550" s="17">
        <v>2</v>
      </c>
      <c r="C550" s="17" t="str">
        <f t="shared" si="17"/>
        <v>201</v>
      </c>
      <c r="D550" s="31" t="s">
        <v>1974</v>
      </c>
      <c r="E550" s="19" t="s">
        <v>2041</v>
      </c>
      <c r="F550" s="19">
        <v>10</v>
      </c>
      <c r="G550" s="19" t="str">
        <f t="shared" si="18"/>
        <v>20502</v>
      </c>
      <c r="I550" s="32" t="s">
        <v>1974</v>
      </c>
      <c r="J550" s="20">
        <v>2</v>
      </c>
      <c r="K550" s="20" t="s">
        <v>1971</v>
      </c>
    </row>
    <row r="551" spans="1:11">
      <c r="A551" s="16" t="s">
        <v>1977</v>
      </c>
      <c r="B551" s="17">
        <v>12</v>
      </c>
      <c r="C551" s="17" t="str">
        <f t="shared" si="17"/>
        <v>201</v>
      </c>
      <c r="D551" s="31" t="s">
        <v>1974</v>
      </c>
      <c r="E551" s="19" t="s">
        <v>2041</v>
      </c>
      <c r="F551" s="19">
        <v>3</v>
      </c>
      <c r="G551" s="19" t="str">
        <f t="shared" si="18"/>
        <v>20502</v>
      </c>
      <c r="I551" s="32" t="s">
        <v>1974</v>
      </c>
      <c r="J551" s="20">
        <v>12</v>
      </c>
      <c r="K551" s="20" t="s">
        <v>1971</v>
      </c>
    </row>
    <row r="552" spans="1:11">
      <c r="A552" s="16" t="s">
        <v>1977</v>
      </c>
      <c r="B552" s="17">
        <v>15</v>
      </c>
      <c r="C552" s="17" t="str">
        <f t="shared" si="17"/>
        <v>201</v>
      </c>
      <c r="D552" s="31" t="s">
        <v>1974</v>
      </c>
      <c r="E552" s="19" t="s">
        <v>2041</v>
      </c>
      <c r="F552" s="19">
        <v>2</v>
      </c>
      <c r="G552" s="19" t="str">
        <f t="shared" si="18"/>
        <v>20502</v>
      </c>
      <c r="I552" s="32" t="s">
        <v>1974</v>
      </c>
      <c r="J552" s="20">
        <v>15</v>
      </c>
      <c r="K552" s="20" t="s">
        <v>1971</v>
      </c>
    </row>
    <row r="553" spans="1:11">
      <c r="A553" s="16" t="s">
        <v>1977</v>
      </c>
      <c r="B553" s="17">
        <v>1</v>
      </c>
      <c r="C553" s="17" t="str">
        <f t="shared" si="17"/>
        <v>201</v>
      </c>
      <c r="D553" s="31" t="s">
        <v>1974</v>
      </c>
      <c r="E553" s="19" t="s">
        <v>2041</v>
      </c>
      <c r="F553" s="19">
        <v>4</v>
      </c>
      <c r="G553" s="19" t="str">
        <f t="shared" si="18"/>
        <v>20502</v>
      </c>
      <c r="I553" s="32" t="s">
        <v>1974</v>
      </c>
      <c r="J553" s="20">
        <v>1</v>
      </c>
      <c r="K553" s="20" t="s">
        <v>1971</v>
      </c>
    </row>
    <row r="554" spans="1:11">
      <c r="A554" s="16" t="s">
        <v>1977</v>
      </c>
      <c r="B554" s="17">
        <v>10</v>
      </c>
      <c r="C554" s="17" t="str">
        <f t="shared" si="17"/>
        <v>201</v>
      </c>
      <c r="D554" s="31" t="s">
        <v>1974</v>
      </c>
      <c r="E554" s="19" t="s">
        <v>2041</v>
      </c>
      <c r="F554" s="19">
        <v>4</v>
      </c>
      <c r="G554" s="19" t="str">
        <f t="shared" si="18"/>
        <v>20502</v>
      </c>
      <c r="I554" s="32" t="s">
        <v>1974</v>
      </c>
      <c r="J554" s="20">
        <v>10</v>
      </c>
      <c r="K554" s="20" t="s">
        <v>1971</v>
      </c>
    </row>
    <row r="555" spans="1:11">
      <c r="A555" s="16" t="s">
        <v>1977</v>
      </c>
      <c r="B555" s="17">
        <v>4</v>
      </c>
      <c r="C555" s="17" t="str">
        <f t="shared" si="17"/>
        <v>201</v>
      </c>
      <c r="D555" s="31" t="s">
        <v>1974</v>
      </c>
      <c r="E555" s="19" t="s">
        <v>2047</v>
      </c>
      <c r="F555" s="19">
        <v>10</v>
      </c>
      <c r="G555" s="19" t="str">
        <f t="shared" si="18"/>
        <v>20502</v>
      </c>
      <c r="I555" s="32" t="s">
        <v>1974</v>
      </c>
      <c r="J555" s="20">
        <v>4</v>
      </c>
      <c r="K555" s="20" t="s">
        <v>1971</v>
      </c>
    </row>
    <row r="556" spans="1:11">
      <c r="A556" s="16" t="s">
        <v>1977</v>
      </c>
      <c r="B556" s="17">
        <v>1</v>
      </c>
      <c r="C556" s="17" t="str">
        <f t="shared" si="17"/>
        <v>201</v>
      </c>
      <c r="D556" s="31" t="s">
        <v>1974</v>
      </c>
      <c r="E556" s="19" t="s">
        <v>2047</v>
      </c>
      <c r="F556" s="19">
        <v>3</v>
      </c>
      <c r="G556" s="19" t="str">
        <f t="shared" si="18"/>
        <v>20502</v>
      </c>
      <c r="I556" s="32" t="s">
        <v>1974</v>
      </c>
      <c r="J556" s="20">
        <v>1</v>
      </c>
      <c r="K556" s="20" t="s">
        <v>1971</v>
      </c>
    </row>
    <row r="557" spans="1:11">
      <c r="A557" s="16" t="s">
        <v>1977</v>
      </c>
      <c r="B557" s="17">
        <v>48</v>
      </c>
      <c r="C557" s="17" t="str">
        <f t="shared" si="17"/>
        <v>201</v>
      </c>
      <c r="D557" s="31" t="s">
        <v>1974</v>
      </c>
      <c r="E557" s="19" t="s">
        <v>2040</v>
      </c>
      <c r="F557" s="19">
        <v>5</v>
      </c>
      <c r="G557" s="19" t="str">
        <f t="shared" si="18"/>
        <v>20502</v>
      </c>
      <c r="I557" s="32" t="s">
        <v>1974</v>
      </c>
      <c r="J557" s="20">
        <v>48</v>
      </c>
      <c r="K557" s="20" t="s">
        <v>1971</v>
      </c>
    </row>
    <row r="558" spans="1:11">
      <c r="A558" s="16" t="s">
        <v>1977</v>
      </c>
      <c r="B558" s="17">
        <v>6</v>
      </c>
      <c r="C558" s="17" t="str">
        <f t="shared" si="17"/>
        <v>201</v>
      </c>
      <c r="D558" s="31" t="s">
        <v>1974</v>
      </c>
      <c r="E558" s="19" t="s">
        <v>2047</v>
      </c>
      <c r="F558" s="19">
        <v>5</v>
      </c>
      <c r="G558" s="19" t="str">
        <f t="shared" si="18"/>
        <v>20502</v>
      </c>
      <c r="I558" s="32" t="s">
        <v>1974</v>
      </c>
      <c r="J558" s="20">
        <v>6</v>
      </c>
      <c r="K558" s="20" t="s">
        <v>1971</v>
      </c>
    </row>
    <row r="559" spans="1:11">
      <c r="A559" s="16" t="s">
        <v>1977</v>
      </c>
      <c r="B559" s="17">
        <v>26</v>
      </c>
      <c r="C559" s="17" t="str">
        <f t="shared" si="17"/>
        <v>201</v>
      </c>
      <c r="D559" s="31" t="s">
        <v>1974</v>
      </c>
      <c r="E559" s="19" t="s">
        <v>2047</v>
      </c>
      <c r="F559" s="19">
        <v>1</v>
      </c>
      <c r="G559" s="19" t="str">
        <f t="shared" si="18"/>
        <v>20502</v>
      </c>
      <c r="I559" s="32" t="s">
        <v>1974</v>
      </c>
      <c r="J559" s="20">
        <v>26</v>
      </c>
      <c r="K559" s="20" t="s">
        <v>1971</v>
      </c>
    </row>
    <row r="560" spans="1:11">
      <c r="A560" s="16" t="s">
        <v>1982</v>
      </c>
      <c r="B560" s="17">
        <v>19</v>
      </c>
      <c r="C560" s="17" t="str">
        <f t="shared" si="17"/>
        <v>208</v>
      </c>
      <c r="D560" s="31" t="s">
        <v>1973</v>
      </c>
      <c r="E560" s="19" t="s">
        <v>2047</v>
      </c>
      <c r="F560" s="19">
        <v>5</v>
      </c>
      <c r="G560" s="19" t="str">
        <f t="shared" si="18"/>
        <v>20502</v>
      </c>
      <c r="I560" s="32" t="s">
        <v>1973</v>
      </c>
      <c r="J560" s="20">
        <v>19</v>
      </c>
      <c r="K560" s="20" t="s">
        <v>2069</v>
      </c>
    </row>
    <row r="561" spans="1:11">
      <c r="A561" s="16" t="s">
        <v>1983</v>
      </c>
      <c r="B561" s="17">
        <v>8</v>
      </c>
      <c r="C561" s="17" t="str">
        <f t="shared" si="17"/>
        <v>201</v>
      </c>
      <c r="D561" s="31" t="s">
        <v>1969</v>
      </c>
      <c r="E561" s="19" t="s">
        <v>2040</v>
      </c>
      <c r="F561" s="19">
        <v>3</v>
      </c>
      <c r="G561" s="19" t="str">
        <f t="shared" si="18"/>
        <v>20502</v>
      </c>
      <c r="I561" s="32" t="s">
        <v>1969</v>
      </c>
      <c r="J561" s="20">
        <v>8</v>
      </c>
      <c r="K561" s="20" t="s">
        <v>1971</v>
      </c>
    </row>
    <row r="562" spans="1:11">
      <c r="A562" s="16" t="s">
        <v>1981</v>
      </c>
      <c r="B562" s="17">
        <v>7</v>
      </c>
      <c r="C562" s="17" t="str">
        <f t="shared" si="17"/>
        <v>201</v>
      </c>
      <c r="D562" s="31" t="s">
        <v>1969</v>
      </c>
      <c r="E562" s="19" t="s">
        <v>2047</v>
      </c>
      <c r="F562" s="19">
        <v>4</v>
      </c>
      <c r="G562" s="19" t="str">
        <f t="shared" si="18"/>
        <v>20502</v>
      </c>
      <c r="I562" s="32" t="s">
        <v>1969</v>
      </c>
      <c r="J562" s="20">
        <v>7</v>
      </c>
      <c r="K562" s="20" t="s">
        <v>1971</v>
      </c>
    </row>
    <row r="563" spans="1:11">
      <c r="A563" s="16" t="s">
        <v>1976</v>
      </c>
      <c r="B563" s="17">
        <v>1</v>
      </c>
      <c r="C563" s="17" t="str">
        <f t="shared" si="17"/>
        <v>221</v>
      </c>
      <c r="D563" s="31" t="s">
        <v>1972</v>
      </c>
      <c r="E563" s="19" t="s">
        <v>2047</v>
      </c>
      <c r="F563" s="19">
        <v>1</v>
      </c>
      <c r="G563" s="19" t="str">
        <f t="shared" si="18"/>
        <v>20502</v>
      </c>
      <c r="I563" s="32" t="s">
        <v>1972</v>
      </c>
      <c r="J563" s="20">
        <v>1</v>
      </c>
      <c r="K563" s="20" t="s">
        <v>2173</v>
      </c>
    </row>
    <row r="564" spans="1:11">
      <c r="A564" s="16" t="s">
        <v>1970</v>
      </c>
      <c r="B564" s="17">
        <v>1</v>
      </c>
      <c r="C564" s="17" t="str">
        <f t="shared" si="17"/>
        <v>208</v>
      </c>
      <c r="D564" s="31" t="s">
        <v>1973</v>
      </c>
      <c r="E564" s="19" t="s">
        <v>2040</v>
      </c>
      <c r="F564" s="19">
        <v>3</v>
      </c>
      <c r="G564" s="19" t="str">
        <f t="shared" si="18"/>
        <v>20502</v>
      </c>
      <c r="I564" s="32" t="s">
        <v>1973</v>
      </c>
      <c r="J564" s="20">
        <v>1</v>
      </c>
      <c r="K564" s="20" t="s">
        <v>2069</v>
      </c>
    </row>
    <row r="565" spans="1:11">
      <c r="A565" s="16" t="s">
        <v>1985</v>
      </c>
      <c r="B565" s="17">
        <v>1</v>
      </c>
      <c r="C565" s="17" t="str">
        <f t="shared" si="17"/>
        <v>201</v>
      </c>
      <c r="D565" s="31" t="s">
        <v>1969</v>
      </c>
      <c r="E565" s="19" t="s">
        <v>2047</v>
      </c>
      <c r="F565" s="19">
        <v>12</v>
      </c>
      <c r="G565" s="19" t="str">
        <f t="shared" si="18"/>
        <v>20502</v>
      </c>
      <c r="I565" s="32" t="s">
        <v>1969</v>
      </c>
      <c r="J565" s="20">
        <v>1</v>
      </c>
      <c r="K565" s="20" t="s">
        <v>1971</v>
      </c>
    </row>
    <row r="566" spans="1:11">
      <c r="A566" s="16" t="s">
        <v>1985</v>
      </c>
      <c r="B566" s="17">
        <v>5</v>
      </c>
      <c r="C566" s="17" t="str">
        <f t="shared" si="17"/>
        <v>201</v>
      </c>
      <c r="D566" s="31" t="s">
        <v>1969</v>
      </c>
      <c r="E566" s="19" t="s">
        <v>2047</v>
      </c>
      <c r="F566" s="19">
        <v>26</v>
      </c>
      <c r="G566" s="19" t="str">
        <f t="shared" si="18"/>
        <v>20502</v>
      </c>
      <c r="I566" s="32" t="s">
        <v>1969</v>
      </c>
      <c r="J566" s="20">
        <v>5</v>
      </c>
      <c r="K566" s="20" t="s">
        <v>1971</v>
      </c>
    </row>
    <row r="567" spans="1:11">
      <c r="A567" s="16" t="s">
        <v>1985</v>
      </c>
      <c r="B567" s="17">
        <v>5</v>
      </c>
      <c r="C567" s="17" t="str">
        <f t="shared" si="17"/>
        <v>201</v>
      </c>
      <c r="D567" s="31" t="s">
        <v>1969</v>
      </c>
      <c r="E567" s="19" t="s">
        <v>2062</v>
      </c>
      <c r="F567" s="19">
        <v>4</v>
      </c>
      <c r="G567" s="19" t="str">
        <f t="shared" si="18"/>
        <v>20805</v>
      </c>
      <c r="I567" s="32" t="s">
        <v>1969</v>
      </c>
      <c r="J567" s="20">
        <v>5</v>
      </c>
      <c r="K567" s="20" t="s">
        <v>1971</v>
      </c>
    </row>
    <row r="568" spans="1:11">
      <c r="A568" s="16" t="s">
        <v>1985</v>
      </c>
      <c r="B568" s="17">
        <v>25</v>
      </c>
      <c r="C568" s="17" t="str">
        <f t="shared" si="17"/>
        <v>201</v>
      </c>
      <c r="D568" s="31" t="s">
        <v>1969</v>
      </c>
      <c r="E568" s="19" t="s">
        <v>2062</v>
      </c>
      <c r="F568" s="19">
        <v>4</v>
      </c>
      <c r="G568" s="19" t="str">
        <f t="shared" si="18"/>
        <v>20805</v>
      </c>
      <c r="I568" s="32" t="s">
        <v>1969</v>
      </c>
      <c r="J568" s="20">
        <v>25</v>
      </c>
      <c r="K568" s="20" t="s">
        <v>1971</v>
      </c>
    </row>
    <row r="569" spans="1:11">
      <c r="A569" s="16" t="s">
        <v>1985</v>
      </c>
      <c r="B569" s="17">
        <v>1</v>
      </c>
      <c r="C569" s="17" t="str">
        <f t="shared" si="17"/>
        <v>201</v>
      </c>
      <c r="D569" s="31" t="s">
        <v>1969</v>
      </c>
      <c r="E569" s="19" t="s">
        <v>2041</v>
      </c>
      <c r="F569" s="19">
        <v>9</v>
      </c>
      <c r="G569" s="19" t="str">
        <f t="shared" si="18"/>
        <v>20502</v>
      </c>
      <c r="I569" s="32" t="s">
        <v>1969</v>
      </c>
      <c r="J569" s="20">
        <v>1</v>
      </c>
      <c r="K569" s="20" t="s">
        <v>1971</v>
      </c>
    </row>
    <row r="570" spans="1:11">
      <c r="A570" s="16" t="s">
        <v>1985</v>
      </c>
      <c r="B570" s="17">
        <v>7</v>
      </c>
      <c r="C570" s="17" t="str">
        <f t="shared" si="17"/>
        <v>201</v>
      </c>
      <c r="D570" s="31" t="s">
        <v>1969</v>
      </c>
      <c r="E570" s="19" t="s">
        <v>2041</v>
      </c>
      <c r="F570" s="19">
        <v>4</v>
      </c>
      <c r="G570" s="19" t="str">
        <f t="shared" si="18"/>
        <v>20502</v>
      </c>
      <c r="I570" s="32" t="s">
        <v>1969</v>
      </c>
      <c r="J570" s="20">
        <v>7</v>
      </c>
      <c r="K570" s="20" t="s">
        <v>1971</v>
      </c>
    </row>
    <row r="571" spans="1:11">
      <c r="A571" s="16" t="s">
        <v>1985</v>
      </c>
      <c r="B571" s="17">
        <v>15</v>
      </c>
      <c r="C571" s="17" t="str">
        <f t="shared" si="17"/>
        <v>201</v>
      </c>
      <c r="D571" s="31" t="s">
        <v>1969</v>
      </c>
      <c r="E571" s="19" t="s">
        <v>2040</v>
      </c>
      <c r="F571" s="19">
        <v>3</v>
      </c>
      <c r="G571" s="19" t="str">
        <f t="shared" si="18"/>
        <v>20502</v>
      </c>
      <c r="I571" s="32" t="s">
        <v>1969</v>
      </c>
      <c r="J571" s="20">
        <v>15</v>
      </c>
      <c r="K571" s="20" t="s">
        <v>1971</v>
      </c>
    </row>
    <row r="572" spans="1:11">
      <c r="A572" s="16" t="s">
        <v>1985</v>
      </c>
      <c r="B572" s="17">
        <v>12</v>
      </c>
      <c r="C572" s="17" t="str">
        <f t="shared" si="17"/>
        <v>201</v>
      </c>
      <c r="D572" s="31" t="s">
        <v>1969</v>
      </c>
      <c r="E572" s="19" t="s">
        <v>2040</v>
      </c>
      <c r="F572" s="19">
        <v>1</v>
      </c>
      <c r="G572" s="19" t="str">
        <f t="shared" si="18"/>
        <v>20502</v>
      </c>
      <c r="I572" s="32" t="s">
        <v>1969</v>
      </c>
      <c r="J572" s="20">
        <v>12</v>
      </c>
      <c r="K572" s="20" t="s">
        <v>1971</v>
      </c>
    </row>
    <row r="573" spans="1:11">
      <c r="A573" s="16" t="s">
        <v>1985</v>
      </c>
      <c r="B573" s="17">
        <v>5</v>
      </c>
      <c r="C573" s="17" t="str">
        <f t="shared" si="17"/>
        <v>201</v>
      </c>
      <c r="D573" s="31" t="s">
        <v>1969</v>
      </c>
      <c r="E573" s="19" t="s">
        <v>2040</v>
      </c>
      <c r="F573" s="19">
        <v>2</v>
      </c>
      <c r="G573" s="19" t="str">
        <f t="shared" si="18"/>
        <v>20502</v>
      </c>
      <c r="I573" s="32" t="s">
        <v>1969</v>
      </c>
      <c r="J573" s="20">
        <v>5</v>
      </c>
      <c r="K573" s="20" t="s">
        <v>1971</v>
      </c>
    </row>
    <row r="574" spans="1:11">
      <c r="A574" s="16" t="s">
        <v>1985</v>
      </c>
      <c r="B574" s="17">
        <v>7</v>
      </c>
      <c r="C574" s="17" t="str">
        <f t="shared" si="17"/>
        <v>201</v>
      </c>
      <c r="D574" s="31" t="s">
        <v>1969</v>
      </c>
      <c r="E574" s="19" t="s">
        <v>2040</v>
      </c>
      <c r="F574" s="19">
        <v>1</v>
      </c>
      <c r="G574" s="19" t="str">
        <f t="shared" si="18"/>
        <v>20502</v>
      </c>
      <c r="I574" s="32" t="s">
        <v>1969</v>
      </c>
      <c r="J574" s="20">
        <v>7</v>
      </c>
      <c r="K574" s="20" t="s">
        <v>1971</v>
      </c>
    </row>
    <row r="575" spans="1:11">
      <c r="A575" s="16" t="s">
        <v>1985</v>
      </c>
      <c r="B575" s="17">
        <v>3</v>
      </c>
      <c r="C575" s="17" t="str">
        <f t="shared" si="17"/>
        <v>201</v>
      </c>
      <c r="D575" s="31" t="s">
        <v>1969</v>
      </c>
      <c r="E575" s="19" t="s">
        <v>2041</v>
      </c>
      <c r="F575" s="19">
        <v>1</v>
      </c>
      <c r="G575" s="19" t="str">
        <f t="shared" si="18"/>
        <v>20502</v>
      </c>
      <c r="I575" s="32" t="s">
        <v>1969</v>
      </c>
      <c r="J575" s="20">
        <v>3</v>
      </c>
      <c r="K575" s="20" t="s">
        <v>1971</v>
      </c>
    </row>
    <row r="576" spans="1:11">
      <c r="A576" s="16" t="s">
        <v>1985</v>
      </c>
      <c r="B576" s="17">
        <v>6</v>
      </c>
      <c r="C576" s="17" t="str">
        <f t="shared" si="17"/>
        <v>201</v>
      </c>
      <c r="D576" s="31" t="s">
        <v>1969</v>
      </c>
      <c r="E576" s="19" t="s">
        <v>2047</v>
      </c>
      <c r="F576" s="19">
        <v>5</v>
      </c>
      <c r="G576" s="19" t="str">
        <f t="shared" si="18"/>
        <v>20502</v>
      </c>
      <c r="I576" s="32" t="s">
        <v>1969</v>
      </c>
      <c r="J576" s="20">
        <v>6</v>
      </c>
      <c r="K576" s="20" t="s">
        <v>1971</v>
      </c>
    </row>
    <row r="577" spans="1:11">
      <c r="A577" s="16" t="s">
        <v>1976</v>
      </c>
      <c r="B577" s="17">
        <v>1</v>
      </c>
      <c r="C577" s="17" t="str">
        <f t="shared" si="17"/>
        <v>221</v>
      </c>
      <c r="D577" s="31" t="s">
        <v>1972</v>
      </c>
      <c r="E577" s="19" t="s">
        <v>2047</v>
      </c>
      <c r="F577" s="19">
        <v>3</v>
      </c>
      <c r="G577" s="19" t="str">
        <f t="shared" si="18"/>
        <v>20502</v>
      </c>
      <c r="I577" s="32" t="s">
        <v>1972</v>
      </c>
      <c r="J577" s="20">
        <v>1</v>
      </c>
      <c r="K577" s="20" t="s">
        <v>2173</v>
      </c>
    </row>
    <row r="578" spans="1:11">
      <c r="A578" s="16" t="s">
        <v>1988</v>
      </c>
      <c r="B578" s="17">
        <v>1</v>
      </c>
      <c r="C578" s="17" t="str">
        <f t="shared" si="17"/>
        <v>201</v>
      </c>
      <c r="D578" s="31" t="s">
        <v>1969</v>
      </c>
      <c r="E578" s="19" t="s">
        <v>2047</v>
      </c>
      <c r="F578" s="19">
        <v>11</v>
      </c>
      <c r="G578" s="19" t="str">
        <f t="shared" si="18"/>
        <v>20502</v>
      </c>
      <c r="I578" s="32" t="s">
        <v>1969</v>
      </c>
      <c r="J578" s="20">
        <v>1</v>
      </c>
      <c r="K578" s="20" t="s">
        <v>1971</v>
      </c>
    </row>
    <row r="579" spans="1:11">
      <c r="A579" s="16" t="s">
        <v>1988</v>
      </c>
      <c r="B579" s="17">
        <v>1</v>
      </c>
      <c r="C579" s="17" t="str">
        <f t="shared" ref="C579:C642" si="19">MID(A579,1,3)</f>
        <v>201</v>
      </c>
      <c r="D579" s="31" t="s">
        <v>1969</v>
      </c>
      <c r="E579" s="19" t="s">
        <v>2047</v>
      </c>
      <c r="F579" s="19">
        <v>28</v>
      </c>
      <c r="G579" s="19" t="str">
        <f t="shared" ref="G579:G642" si="20">MID(E579,1,5)</f>
        <v>20502</v>
      </c>
      <c r="I579" s="32" t="s">
        <v>1969</v>
      </c>
      <c r="J579" s="20">
        <v>1</v>
      </c>
      <c r="K579" s="20" t="s">
        <v>1971</v>
      </c>
    </row>
    <row r="580" spans="1:11">
      <c r="A580" s="16" t="s">
        <v>1988</v>
      </c>
      <c r="B580" s="17">
        <v>1</v>
      </c>
      <c r="C580" s="17" t="str">
        <f t="shared" si="19"/>
        <v>201</v>
      </c>
      <c r="D580" s="31" t="s">
        <v>1969</v>
      </c>
      <c r="E580" s="19" t="s">
        <v>2047</v>
      </c>
      <c r="F580" s="19">
        <v>24</v>
      </c>
      <c r="G580" s="19" t="str">
        <f t="shared" si="20"/>
        <v>20502</v>
      </c>
      <c r="I580" s="32" t="s">
        <v>1969</v>
      </c>
      <c r="J580" s="20">
        <v>1</v>
      </c>
      <c r="K580" s="20" t="s">
        <v>1971</v>
      </c>
    </row>
    <row r="581" spans="1:11">
      <c r="A581" s="16" t="s">
        <v>1990</v>
      </c>
      <c r="B581" s="17">
        <v>10</v>
      </c>
      <c r="C581" s="17" t="str">
        <f t="shared" si="19"/>
        <v>201</v>
      </c>
      <c r="D581" s="31" t="s">
        <v>1969</v>
      </c>
      <c r="E581" s="19" t="s">
        <v>2040</v>
      </c>
      <c r="F581" s="19">
        <v>7</v>
      </c>
      <c r="G581" s="19" t="str">
        <f t="shared" si="20"/>
        <v>20502</v>
      </c>
      <c r="I581" s="32" t="s">
        <v>1969</v>
      </c>
      <c r="J581" s="20">
        <v>10</v>
      </c>
      <c r="K581" s="20" t="s">
        <v>1971</v>
      </c>
    </row>
    <row r="582" spans="1:11">
      <c r="A582" s="16" t="s">
        <v>1991</v>
      </c>
      <c r="B582" s="17">
        <v>19</v>
      </c>
      <c r="C582" s="17" t="str">
        <f t="shared" si="19"/>
        <v>201</v>
      </c>
      <c r="D582" s="31" t="s">
        <v>1969</v>
      </c>
      <c r="E582" s="19" t="s">
        <v>2047</v>
      </c>
      <c r="F582" s="19">
        <v>15</v>
      </c>
      <c r="G582" s="19" t="str">
        <f t="shared" si="20"/>
        <v>20502</v>
      </c>
      <c r="I582" s="32" t="s">
        <v>1969</v>
      </c>
      <c r="J582" s="20">
        <v>19</v>
      </c>
      <c r="K582" s="20" t="s">
        <v>1971</v>
      </c>
    </row>
    <row r="583" spans="1:11">
      <c r="A583" s="16" t="s">
        <v>1992</v>
      </c>
      <c r="B583" s="17">
        <v>3</v>
      </c>
      <c r="C583" s="17" t="str">
        <f t="shared" si="19"/>
        <v>201</v>
      </c>
      <c r="D583" s="31" t="s">
        <v>1969</v>
      </c>
      <c r="E583" s="19" t="s">
        <v>2047</v>
      </c>
      <c r="F583" s="19">
        <v>4</v>
      </c>
      <c r="G583" s="19" t="str">
        <f t="shared" si="20"/>
        <v>20502</v>
      </c>
      <c r="I583" s="32" t="s">
        <v>1969</v>
      </c>
      <c r="J583" s="20">
        <v>3</v>
      </c>
      <c r="K583" s="20" t="s">
        <v>1971</v>
      </c>
    </row>
    <row r="584" spans="1:11">
      <c r="A584" s="16" t="s">
        <v>1991</v>
      </c>
      <c r="B584" s="17">
        <v>1</v>
      </c>
      <c r="C584" s="17" t="str">
        <f t="shared" si="19"/>
        <v>201</v>
      </c>
      <c r="D584" s="31" t="s">
        <v>1969</v>
      </c>
      <c r="E584" s="19" t="s">
        <v>2040</v>
      </c>
      <c r="F584" s="19">
        <v>3</v>
      </c>
      <c r="G584" s="19" t="str">
        <f t="shared" si="20"/>
        <v>20502</v>
      </c>
      <c r="I584" s="32" t="s">
        <v>1969</v>
      </c>
      <c r="J584" s="20">
        <v>1</v>
      </c>
      <c r="K584" s="20" t="s">
        <v>1971</v>
      </c>
    </row>
    <row r="585" spans="1:11">
      <c r="A585" s="16" t="s">
        <v>1988</v>
      </c>
      <c r="B585" s="17">
        <v>1</v>
      </c>
      <c r="C585" s="17" t="str">
        <f t="shared" si="19"/>
        <v>201</v>
      </c>
      <c r="D585" s="31" t="s">
        <v>1972</v>
      </c>
      <c r="E585" s="19" t="s">
        <v>2047</v>
      </c>
      <c r="F585" s="19">
        <v>5</v>
      </c>
      <c r="G585" s="19" t="str">
        <f t="shared" si="20"/>
        <v>20502</v>
      </c>
      <c r="I585" s="32" t="s">
        <v>1972</v>
      </c>
      <c r="J585" s="20">
        <v>1</v>
      </c>
      <c r="K585" s="20" t="s">
        <v>1971</v>
      </c>
    </row>
    <row r="586" spans="1:11">
      <c r="A586" s="16" t="s">
        <v>1988</v>
      </c>
      <c r="B586" s="17">
        <v>10</v>
      </c>
      <c r="C586" s="17" t="str">
        <f t="shared" si="19"/>
        <v>201</v>
      </c>
      <c r="D586" s="31" t="s">
        <v>1969</v>
      </c>
      <c r="E586" s="19" t="s">
        <v>2047</v>
      </c>
      <c r="F586" s="19">
        <v>2</v>
      </c>
      <c r="G586" s="19" t="str">
        <f t="shared" si="20"/>
        <v>20502</v>
      </c>
      <c r="I586" s="32" t="s">
        <v>1969</v>
      </c>
      <c r="J586" s="20">
        <v>10</v>
      </c>
      <c r="K586" s="20" t="s">
        <v>1971</v>
      </c>
    </row>
    <row r="587" spans="1:11">
      <c r="A587" s="16" t="s">
        <v>1976</v>
      </c>
      <c r="B587" s="17">
        <v>2</v>
      </c>
      <c r="C587" s="17" t="str">
        <f t="shared" si="19"/>
        <v>221</v>
      </c>
      <c r="D587" s="31" t="s">
        <v>1972</v>
      </c>
      <c r="E587" s="19" t="s">
        <v>2047</v>
      </c>
      <c r="F587" s="19">
        <v>1</v>
      </c>
      <c r="G587" s="19" t="str">
        <f t="shared" si="20"/>
        <v>20502</v>
      </c>
      <c r="I587" s="32" t="s">
        <v>1972</v>
      </c>
      <c r="J587" s="20">
        <v>2</v>
      </c>
      <c r="K587" s="20" t="s">
        <v>2173</v>
      </c>
    </row>
    <row r="588" spans="1:11">
      <c r="A588" s="16" t="s">
        <v>1970</v>
      </c>
      <c r="B588" s="17">
        <v>1</v>
      </c>
      <c r="C588" s="17" t="str">
        <f t="shared" si="19"/>
        <v>208</v>
      </c>
      <c r="D588" s="31" t="s">
        <v>1973</v>
      </c>
      <c r="E588" s="19" t="s">
        <v>2047</v>
      </c>
      <c r="F588" s="19">
        <v>2</v>
      </c>
      <c r="G588" s="19" t="str">
        <f t="shared" si="20"/>
        <v>20502</v>
      </c>
      <c r="I588" s="32" t="s">
        <v>1973</v>
      </c>
      <c r="J588" s="20">
        <v>1</v>
      </c>
      <c r="K588" s="20" t="s">
        <v>2069</v>
      </c>
    </row>
    <row r="589" spans="1:11">
      <c r="A589" s="16" t="s">
        <v>1994</v>
      </c>
      <c r="B589" s="17">
        <v>15</v>
      </c>
      <c r="C589" s="17" t="str">
        <f t="shared" si="19"/>
        <v>201</v>
      </c>
      <c r="D589" s="31" t="s">
        <v>1969</v>
      </c>
      <c r="E589" s="19" t="s">
        <v>2047</v>
      </c>
      <c r="F589" s="19">
        <v>18</v>
      </c>
      <c r="G589" s="19" t="str">
        <f t="shared" si="20"/>
        <v>20502</v>
      </c>
      <c r="I589" s="32" t="s">
        <v>1969</v>
      </c>
      <c r="J589" s="20">
        <v>15</v>
      </c>
      <c r="K589" s="20" t="s">
        <v>1971</v>
      </c>
    </row>
    <row r="590" spans="1:11">
      <c r="A590" s="16" t="s">
        <v>1995</v>
      </c>
      <c r="B590" s="17">
        <v>26</v>
      </c>
      <c r="C590" s="17" t="str">
        <f t="shared" si="19"/>
        <v>201</v>
      </c>
      <c r="D590" s="31" t="s">
        <v>1969</v>
      </c>
      <c r="E590" s="19" t="s">
        <v>2040</v>
      </c>
      <c r="F590" s="19">
        <v>3</v>
      </c>
      <c r="G590" s="19" t="str">
        <f t="shared" si="20"/>
        <v>20502</v>
      </c>
      <c r="I590" s="32" t="s">
        <v>1969</v>
      </c>
      <c r="J590" s="20">
        <v>26</v>
      </c>
      <c r="K590" s="20" t="s">
        <v>1971</v>
      </c>
    </row>
    <row r="591" spans="1:11">
      <c r="A591" s="16" t="s">
        <v>1995</v>
      </c>
      <c r="B591" s="17">
        <v>1</v>
      </c>
      <c r="C591" s="17" t="str">
        <f t="shared" si="19"/>
        <v>201</v>
      </c>
      <c r="D591" s="31" t="s">
        <v>1969</v>
      </c>
      <c r="E591" s="19" t="s">
        <v>2047</v>
      </c>
      <c r="F591" s="19">
        <v>182</v>
      </c>
      <c r="G591" s="19" t="str">
        <f t="shared" si="20"/>
        <v>20502</v>
      </c>
      <c r="I591" s="32" t="s">
        <v>1969</v>
      </c>
      <c r="J591" s="20">
        <v>1</v>
      </c>
      <c r="K591" s="20" t="s">
        <v>1971</v>
      </c>
    </row>
    <row r="592" spans="1:11">
      <c r="A592" s="16" t="s">
        <v>1995</v>
      </c>
      <c r="B592" s="17">
        <v>1</v>
      </c>
      <c r="C592" s="17" t="str">
        <f t="shared" si="19"/>
        <v>201</v>
      </c>
      <c r="D592" s="31" t="s">
        <v>1969</v>
      </c>
      <c r="E592" s="19" t="s">
        <v>2047</v>
      </c>
      <c r="F592" s="19">
        <v>42</v>
      </c>
      <c r="G592" s="19" t="str">
        <f t="shared" si="20"/>
        <v>20502</v>
      </c>
      <c r="I592" s="32" t="s">
        <v>1969</v>
      </c>
      <c r="J592" s="20">
        <v>1</v>
      </c>
      <c r="K592" s="20" t="s">
        <v>1971</v>
      </c>
    </row>
    <row r="593" spans="1:11">
      <c r="A593" s="16" t="s">
        <v>1995</v>
      </c>
      <c r="B593" s="17">
        <v>146</v>
      </c>
      <c r="C593" s="17" t="str">
        <f t="shared" si="19"/>
        <v>201</v>
      </c>
      <c r="D593" s="31" t="s">
        <v>1969</v>
      </c>
      <c r="E593" s="19" t="s">
        <v>2062</v>
      </c>
      <c r="F593" s="19">
        <v>4</v>
      </c>
      <c r="G593" s="19" t="str">
        <f t="shared" si="20"/>
        <v>20805</v>
      </c>
      <c r="I593" s="32" t="s">
        <v>1969</v>
      </c>
      <c r="J593" s="20">
        <v>146</v>
      </c>
      <c r="K593" s="20" t="s">
        <v>1971</v>
      </c>
    </row>
    <row r="594" spans="1:11">
      <c r="A594" s="16" t="s">
        <v>1976</v>
      </c>
      <c r="B594" s="17">
        <v>2</v>
      </c>
      <c r="C594" s="17" t="str">
        <f t="shared" si="19"/>
        <v>221</v>
      </c>
      <c r="D594" s="31" t="s">
        <v>1972</v>
      </c>
      <c r="E594" s="19" t="s">
        <v>2062</v>
      </c>
      <c r="F594" s="19">
        <v>1</v>
      </c>
      <c r="G594" s="19" t="str">
        <f t="shared" si="20"/>
        <v>20805</v>
      </c>
      <c r="I594" s="32" t="s">
        <v>1972</v>
      </c>
      <c r="J594" s="20">
        <v>2</v>
      </c>
      <c r="K594" s="20" t="s">
        <v>2173</v>
      </c>
    </row>
    <row r="595" spans="1:11">
      <c r="A595" s="16" t="s">
        <v>1999</v>
      </c>
      <c r="B595" s="17">
        <v>3</v>
      </c>
      <c r="C595" s="17" t="str">
        <f t="shared" si="19"/>
        <v>201</v>
      </c>
      <c r="D595" s="31" t="s">
        <v>1969</v>
      </c>
      <c r="E595" s="19" t="s">
        <v>1976</v>
      </c>
      <c r="F595" s="19">
        <v>6</v>
      </c>
      <c r="G595" s="19" t="str">
        <f t="shared" si="20"/>
        <v>22102</v>
      </c>
      <c r="I595" s="32" t="s">
        <v>1969</v>
      </c>
      <c r="J595" s="20">
        <v>3</v>
      </c>
      <c r="K595" s="20" t="s">
        <v>1971</v>
      </c>
    </row>
    <row r="596" spans="1:11">
      <c r="A596" s="16" t="s">
        <v>1999</v>
      </c>
      <c r="B596" s="17">
        <v>164</v>
      </c>
      <c r="C596" s="17" t="str">
        <f t="shared" si="19"/>
        <v>201</v>
      </c>
      <c r="D596" s="31" t="s">
        <v>1969</v>
      </c>
      <c r="E596" s="19" t="s">
        <v>2041</v>
      </c>
      <c r="F596" s="19">
        <v>1</v>
      </c>
      <c r="G596" s="19" t="str">
        <f t="shared" si="20"/>
        <v>20502</v>
      </c>
      <c r="I596" s="32" t="s">
        <v>1969</v>
      </c>
      <c r="J596" s="20">
        <v>164</v>
      </c>
      <c r="K596" s="20" t="s">
        <v>1971</v>
      </c>
    </row>
    <row r="597" spans="1:11">
      <c r="A597" s="16" t="s">
        <v>1999</v>
      </c>
      <c r="B597" s="17">
        <v>3</v>
      </c>
      <c r="C597" s="17" t="str">
        <f t="shared" si="19"/>
        <v>201</v>
      </c>
      <c r="D597" s="31" t="s">
        <v>1974</v>
      </c>
      <c r="E597" s="19" t="s">
        <v>2041</v>
      </c>
      <c r="F597" s="19">
        <v>2</v>
      </c>
      <c r="G597" s="19" t="str">
        <f t="shared" si="20"/>
        <v>20502</v>
      </c>
      <c r="I597" s="32" t="s">
        <v>1974</v>
      </c>
      <c r="J597" s="20">
        <v>3</v>
      </c>
      <c r="K597" s="20" t="s">
        <v>1971</v>
      </c>
    </row>
    <row r="598" spans="1:11">
      <c r="A598" s="16" t="s">
        <v>1999</v>
      </c>
      <c r="B598" s="17">
        <v>18</v>
      </c>
      <c r="C598" s="17" t="str">
        <f t="shared" si="19"/>
        <v>201</v>
      </c>
      <c r="D598" s="31" t="s">
        <v>1974</v>
      </c>
      <c r="E598" s="19" t="s">
        <v>2040</v>
      </c>
      <c r="F598" s="19">
        <v>8</v>
      </c>
      <c r="G598" s="19" t="str">
        <f t="shared" si="20"/>
        <v>20502</v>
      </c>
      <c r="I598" s="32" t="s">
        <v>1974</v>
      </c>
      <c r="J598" s="20">
        <v>18</v>
      </c>
      <c r="K598" s="20" t="s">
        <v>1971</v>
      </c>
    </row>
    <row r="599" spans="1:11">
      <c r="A599" s="16" t="s">
        <v>1999</v>
      </c>
      <c r="B599" s="17">
        <v>1</v>
      </c>
      <c r="C599" s="17" t="str">
        <f t="shared" si="19"/>
        <v>201</v>
      </c>
      <c r="D599" s="31" t="s">
        <v>1974</v>
      </c>
      <c r="E599" s="19" t="s">
        <v>2041</v>
      </c>
      <c r="F599" s="19">
        <v>1</v>
      </c>
      <c r="G599" s="19" t="str">
        <f t="shared" si="20"/>
        <v>20502</v>
      </c>
      <c r="I599" s="32" t="s">
        <v>1974</v>
      </c>
      <c r="J599" s="20">
        <v>1</v>
      </c>
      <c r="K599" s="20" t="s">
        <v>1971</v>
      </c>
    </row>
    <row r="600" spans="1:11">
      <c r="A600" s="16" t="s">
        <v>2001</v>
      </c>
      <c r="B600" s="17">
        <v>4</v>
      </c>
      <c r="C600" s="17" t="str">
        <f t="shared" si="19"/>
        <v>208</v>
      </c>
      <c r="D600" s="31" t="s">
        <v>1972</v>
      </c>
      <c r="E600" s="19" t="s">
        <v>2047</v>
      </c>
      <c r="F600" s="19">
        <v>3</v>
      </c>
      <c r="G600" s="19" t="str">
        <f t="shared" si="20"/>
        <v>20502</v>
      </c>
      <c r="I600" s="32" t="s">
        <v>1972</v>
      </c>
      <c r="J600" s="20">
        <v>4</v>
      </c>
      <c r="K600" s="20" t="s">
        <v>2069</v>
      </c>
    </row>
    <row r="601" spans="1:11">
      <c r="A601" s="16" t="s">
        <v>1976</v>
      </c>
      <c r="B601" s="17">
        <v>3</v>
      </c>
      <c r="C601" s="17" t="str">
        <f t="shared" si="19"/>
        <v>221</v>
      </c>
      <c r="D601" s="31" t="s">
        <v>1972</v>
      </c>
      <c r="E601" s="19" t="s">
        <v>2040</v>
      </c>
      <c r="F601" s="19">
        <v>4</v>
      </c>
      <c r="G601" s="19" t="str">
        <f t="shared" si="20"/>
        <v>20502</v>
      </c>
      <c r="I601" s="32" t="s">
        <v>1972</v>
      </c>
      <c r="J601" s="20">
        <v>3</v>
      </c>
      <c r="K601" s="20" t="s">
        <v>2173</v>
      </c>
    </row>
    <row r="602" spans="1:11">
      <c r="A602" s="16" t="s">
        <v>1970</v>
      </c>
      <c r="B602" s="17">
        <v>1</v>
      </c>
      <c r="C602" s="17" t="str">
        <f t="shared" si="19"/>
        <v>208</v>
      </c>
      <c r="D602" s="31" t="s">
        <v>1973</v>
      </c>
      <c r="E602" s="19" t="s">
        <v>2047</v>
      </c>
      <c r="F602" s="19">
        <v>16</v>
      </c>
      <c r="G602" s="19" t="str">
        <f t="shared" si="20"/>
        <v>20502</v>
      </c>
      <c r="I602" s="32" t="s">
        <v>1973</v>
      </c>
      <c r="J602" s="20">
        <v>1</v>
      </c>
      <c r="K602" s="20" t="s">
        <v>2069</v>
      </c>
    </row>
    <row r="603" spans="1:11">
      <c r="A603" s="16" t="s">
        <v>2002</v>
      </c>
      <c r="B603" s="17">
        <v>7</v>
      </c>
      <c r="C603" s="17" t="str">
        <f t="shared" si="19"/>
        <v>201</v>
      </c>
      <c r="D603" s="31" t="s">
        <v>1969</v>
      </c>
      <c r="E603" s="19" t="s">
        <v>2047</v>
      </c>
      <c r="F603" s="19">
        <v>9</v>
      </c>
      <c r="G603" s="19" t="str">
        <f t="shared" si="20"/>
        <v>20502</v>
      </c>
      <c r="I603" s="32" t="s">
        <v>1969</v>
      </c>
      <c r="J603" s="20">
        <v>7</v>
      </c>
      <c r="K603" s="20" t="s">
        <v>1971</v>
      </c>
    </row>
    <row r="604" spans="1:11">
      <c r="A604" s="16" t="s">
        <v>2003</v>
      </c>
      <c r="B604" s="17">
        <v>1</v>
      </c>
      <c r="C604" s="17" t="str">
        <f t="shared" si="19"/>
        <v>201</v>
      </c>
      <c r="D604" s="31" t="s">
        <v>1969</v>
      </c>
      <c r="E604" s="19" t="s">
        <v>2047</v>
      </c>
      <c r="F604" s="19">
        <v>3</v>
      </c>
      <c r="G604" s="19" t="str">
        <f t="shared" si="20"/>
        <v>20502</v>
      </c>
      <c r="I604" s="32" t="s">
        <v>1969</v>
      </c>
      <c r="J604" s="20">
        <v>1</v>
      </c>
      <c r="K604" s="20" t="s">
        <v>1971</v>
      </c>
    </row>
    <row r="605" spans="1:11">
      <c r="A605" s="16" t="s">
        <v>2002</v>
      </c>
      <c r="B605" s="17">
        <v>11</v>
      </c>
      <c r="C605" s="17" t="str">
        <f t="shared" si="19"/>
        <v>201</v>
      </c>
      <c r="D605" s="31" t="s">
        <v>1969</v>
      </c>
      <c r="E605" s="19" t="s">
        <v>2047</v>
      </c>
      <c r="F605" s="19">
        <v>1</v>
      </c>
      <c r="G605" s="19" t="str">
        <f t="shared" si="20"/>
        <v>20502</v>
      </c>
      <c r="I605" s="32" t="s">
        <v>1969</v>
      </c>
      <c r="J605" s="20">
        <v>11</v>
      </c>
      <c r="K605" s="20" t="s">
        <v>1971</v>
      </c>
    </row>
    <row r="606" spans="1:11">
      <c r="A606" s="16" t="s">
        <v>2002</v>
      </c>
      <c r="B606" s="17">
        <v>3</v>
      </c>
      <c r="C606" s="17" t="str">
        <f t="shared" si="19"/>
        <v>201</v>
      </c>
      <c r="D606" s="31" t="s">
        <v>1969</v>
      </c>
      <c r="E606" s="19" t="s">
        <v>2040</v>
      </c>
      <c r="F606" s="19">
        <v>2</v>
      </c>
      <c r="G606" s="19" t="str">
        <f t="shared" si="20"/>
        <v>20502</v>
      </c>
      <c r="I606" s="32" t="s">
        <v>1969</v>
      </c>
      <c r="J606" s="20">
        <v>3</v>
      </c>
      <c r="K606" s="20" t="s">
        <v>1971</v>
      </c>
    </row>
    <row r="607" spans="1:11">
      <c r="A607" s="16" t="s">
        <v>1976</v>
      </c>
      <c r="B607" s="17">
        <v>1</v>
      </c>
      <c r="C607" s="17" t="str">
        <f t="shared" si="19"/>
        <v>221</v>
      </c>
      <c r="D607" s="31" t="s">
        <v>1972</v>
      </c>
      <c r="E607" s="19" t="s">
        <v>2047</v>
      </c>
      <c r="F607" s="19">
        <v>24</v>
      </c>
      <c r="G607" s="19" t="str">
        <f t="shared" si="20"/>
        <v>20502</v>
      </c>
      <c r="I607" s="32" t="s">
        <v>1972</v>
      </c>
      <c r="J607" s="20">
        <v>1</v>
      </c>
      <c r="K607" s="20" t="s">
        <v>2173</v>
      </c>
    </row>
    <row r="608" spans="1:11">
      <c r="A608" s="16" t="s">
        <v>2004</v>
      </c>
      <c r="B608" s="17">
        <v>5</v>
      </c>
      <c r="C608" s="17" t="str">
        <f t="shared" si="19"/>
        <v>201</v>
      </c>
      <c r="D608" s="31" t="s">
        <v>1969</v>
      </c>
      <c r="E608" s="19" t="s">
        <v>2040</v>
      </c>
      <c r="F608" s="19">
        <v>5</v>
      </c>
      <c r="G608" s="19" t="str">
        <f t="shared" si="20"/>
        <v>20502</v>
      </c>
      <c r="I608" s="32" t="s">
        <v>1969</v>
      </c>
      <c r="J608" s="20">
        <v>5</v>
      </c>
      <c r="K608" s="20" t="s">
        <v>1971</v>
      </c>
    </row>
    <row r="609" spans="1:11">
      <c r="A609" s="16" t="s">
        <v>1976</v>
      </c>
      <c r="B609" s="17">
        <v>2</v>
      </c>
      <c r="C609" s="17" t="str">
        <f t="shared" si="19"/>
        <v>221</v>
      </c>
      <c r="D609" s="31" t="s">
        <v>1972</v>
      </c>
      <c r="E609" s="19" t="s">
        <v>2047</v>
      </c>
      <c r="F609" s="19">
        <v>27</v>
      </c>
      <c r="G609" s="19" t="str">
        <f t="shared" si="20"/>
        <v>20502</v>
      </c>
      <c r="I609" s="32" t="s">
        <v>1972</v>
      </c>
      <c r="J609" s="20">
        <v>2</v>
      </c>
      <c r="K609" s="20" t="s">
        <v>2173</v>
      </c>
    </row>
    <row r="610" spans="1:11">
      <c r="A610" s="16" t="s">
        <v>2006</v>
      </c>
      <c r="B610" s="17">
        <v>1</v>
      </c>
      <c r="C610" s="17" t="str">
        <f t="shared" si="19"/>
        <v>201</v>
      </c>
      <c r="D610" s="31" t="s">
        <v>1969</v>
      </c>
      <c r="E610" s="19" t="s">
        <v>2062</v>
      </c>
      <c r="F610" s="19">
        <v>4</v>
      </c>
      <c r="G610" s="19" t="str">
        <f t="shared" si="20"/>
        <v>20805</v>
      </c>
      <c r="I610" s="32" t="s">
        <v>1969</v>
      </c>
      <c r="J610" s="20">
        <v>1</v>
      </c>
      <c r="K610" s="20" t="s">
        <v>1971</v>
      </c>
    </row>
    <row r="611" spans="1:11">
      <c r="A611" s="16" t="s">
        <v>2006</v>
      </c>
      <c r="B611" s="17">
        <v>1</v>
      </c>
      <c r="C611" s="17" t="str">
        <f t="shared" si="19"/>
        <v>201</v>
      </c>
      <c r="D611" s="31" t="s">
        <v>1969</v>
      </c>
      <c r="E611" s="19" t="s">
        <v>2062</v>
      </c>
      <c r="F611" s="19">
        <v>3</v>
      </c>
      <c r="G611" s="19" t="str">
        <f t="shared" si="20"/>
        <v>20805</v>
      </c>
      <c r="I611" s="32" t="s">
        <v>1969</v>
      </c>
      <c r="J611" s="20">
        <v>1</v>
      </c>
      <c r="K611" s="20" t="s">
        <v>1971</v>
      </c>
    </row>
    <row r="612" spans="1:11">
      <c r="A612" s="16" t="s">
        <v>2006</v>
      </c>
      <c r="B612" s="17">
        <v>2</v>
      </c>
      <c r="C612" s="17" t="str">
        <f t="shared" si="19"/>
        <v>201</v>
      </c>
      <c r="D612" s="31" t="s">
        <v>1974</v>
      </c>
      <c r="E612" s="19" t="s">
        <v>2041</v>
      </c>
      <c r="F612" s="19">
        <v>1</v>
      </c>
      <c r="G612" s="19" t="str">
        <f t="shared" si="20"/>
        <v>20502</v>
      </c>
      <c r="I612" s="32" t="s">
        <v>1974</v>
      </c>
      <c r="J612" s="20">
        <v>2</v>
      </c>
      <c r="K612" s="20" t="s">
        <v>1971</v>
      </c>
    </row>
    <row r="613" spans="1:11">
      <c r="A613" s="16" t="s">
        <v>2006</v>
      </c>
      <c r="B613" s="17">
        <v>6</v>
      </c>
      <c r="C613" s="17" t="str">
        <f t="shared" si="19"/>
        <v>201</v>
      </c>
      <c r="D613" s="31" t="s">
        <v>1974</v>
      </c>
      <c r="E613" s="19" t="s">
        <v>2040</v>
      </c>
      <c r="F613" s="19">
        <v>5</v>
      </c>
      <c r="G613" s="19" t="str">
        <f t="shared" si="20"/>
        <v>20502</v>
      </c>
      <c r="I613" s="32" t="s">
        <v>1974</v>
      </c>
      <c r="J613" s="20">
        <v>6</v>
      </c>
      <c r="K613" s="20" t="s">
        <v>1971</v>
      </c>
    </row>
    <row r="614" spans="1:11">
      <c r="A614" s="16" t="s">
        <v>2006</v>
      </c>
      <c r="B614" s="17">
        <v>5</v>
      </c>
      <c r="C614" s="17" t="str">
        <f t="shared" si="19"/>
        <v>201</v>
      </c>
      <c r="D614" s="31" t="s">
        <v>1974</v>
      </c>
      <c r="E614" s="19" t="s">
        <v>2047</v>
      </c>
      <c r="F614" s="19">
        <v>5</v>
      </c>
      <c r="G614" s="19" t="str">
        <f t="shared" si="20"/>
        <v>20502</v>
      </c>
      <c r="I614" s="32" t="s">
        <v>1974</v>
      </c>
      <c r="J614" s="20">
        <v>5</v>
      </c>
      <c r="K614" s="20" t="s">
        <v>1971</v>
      </c>
    </row>
    <row r="615" spans="1:11">
      <c r="A615" s="16" t="s">
        <v>2006</v>
      </c>
      <c r="B615" s="17">
        <v>4</v>
      </c>
      <c r="C615" s="17" t="str">
        <f t="shared" si="19"/>
        <v>201</v>
      </c>
      <c r="D615" s="31" t="s">
        <v>1974</v>
      </c>
      <c r="E615" s="19" t="s">
        <v>2047</v>
      </c>
      <c r="F615" s="19">
        <v>7</v>
      </c>
      <c r="G615" s="19" t="str">
        <f t="shared" si="20"/>
        <v>20502</v>
      </c>
      <c r="I615" s="32" t="s">
        <v>1974</v>
      </c>
      <c r="J615" s="20">
        <v>4</v>
      </c>
      <c r="K615" s="20" t="s">
        <v>1971</v>
      </c>
    </row>
    <row r="616" spans="1:11">
      <c r="A616" s="16" t="s">
        <v>2006</v>
      </c>
      <c r="B616" s="17">
        <v>4</v>
      </c>
      <c r="C616" s="17" t="str">
        <f t="shared" si="19"/>
        <v>201</v>
      </c>
      <c r="D616" s="31" t="s">
        <v>1974</v>
      </c>
      <c r="E616" s="19" t="s">
        <v>2047</v>
      </c>
      <c r="F616" s="19">
        <v>9</v>
      </c>
      <c r="G616" s="19" t="str">
        <f t="shared" si="20"/>
        <v>20502</v>
      </c>
      <c r="I616" s="32" t="s">
        <v>1974</v>
      </c>
      <c r="J616" s="20">
        <v>4</v>
      </c>
      <c r="K616" s="20" t="s">
        <v>1971</v>
      </c>
    </row>
    <row r="617" spans="1:11">
      <c r="A617" s="16" t="s">
        <v>2006</v>
      </c>
      <c r="B617" s="17">
        <v>3</v>
      </c>
      <c r="C617" s="17" t="str">
        <f t="shared" si="19"/>
        <v>201</v>
      </c>
      <c r="D617" s="31" t="s">
        <v>1974</v>
      </c>
      <c r="E617" s="19" t="s">
        <v>2047</v>
      </c>
      <c r="F617" s="19">
        <v>1</v>
      </c>
      <c r="G617" s="19" t="str">
        <f t="shared" si="20"/>
        <v>20502</v>
      </c>
      <c r="I617" s="32" t="s">
        <v>1974</v>
      </c>
      <c r="J617" s="20">
        <v>3</v>
      </c>
      <c r="K617" s="20" t="s">
        <v>1971</v>
      </c>
    </row>
    <row r="618" spans="1:11">
      <c r="A618" s="16" t="s">
        <v>2006</v>
      </c>
      <c r="B618" s="17">
        <v>16</v>
      </c>
      <c r="C618" s="17" t="str">
        <f t="shared" si="19"/>
        <v>201</v>
      </c>
      <c r="D618" s="31" t="s">
        <v>1974</v>
      </c>
      <c r="E618" s="19" t="s">
        <v>2040</v>
      </c>
      <c r="F618" s="19">
        <v>3</v>
      </c>
      <c r="G618" s="19" t="str">
        <f t="shared" si="20"/>
        <v>20502</v>
      </c>
      <c r="I618" s="32" t="s">
        <v>1974</v>
      </c>
      <c r="J618" s="20">
        <v>16</v>
      </c>
      <c r="K618" s="20" t="s">
        <v>1971</v>
      </c>
    </row>
    <row r="619" spans="1:11">
      <c r="A619" s="16" t="s">
        <v>2006</v>
      </c>
      <c r="B619" s="17">
        <v>15</v>
      </c>
      <c r="C619" s="17" t="str">
        <f t="shared" si="19"/>
        <v>201</v>
      </c>
      <c r="D619" s="31" t="s">
        <v>1974</v>
      </c>
      <c r="E619" s="19" t="s">
        <v>2047</v>
      </c>
      <c r="F619" s="19">
        <v>20</v>
      </c>
      <c r="G619" s="19" t="str">
        <f t="shared" si="20"/>
        <v>20502</v>
      </c>
      <c r="I619" s="32" t="s">
        <v>1974</v>
      </c>
      <c r="J619" s="20">
        <v>15</v>
      </c>
      <c r="K619" s="20" t="s">
        <v>1971</v>
      </c>
    </row>
    <row r="620" spans="1:11">
      <c r="A620" s="16" t="s">
        <v>2006</v>
      </c>
      <c r="B620" s="17">
        <v>5</v>
      </c>
      <c r="C620" s="17" t="str">
        <f t="shared" si="19"/>
        <v>201</v>
      </c>
      <c r="D620" s="31" t="s">
        <v>1974</v>
      </c>
      <c r="E620" s="19" t="s">
        <v>1976</v>
      </c>
      <c r="F620" s="19">
        <v>3</v>
      </c>
      <c r="G620" s="19" t="str">
        <f t="shared" si="20"/>
        <v>22102</v>
      </c>
      <c r="I620" s="32" t="s">
        <v>1974</v>
      </c>
      <c r="J620" s="20">
        <v>5</v>
      </c>
      <c r="K620" s="20" t="s">
        <v>1971</v>
      </c>
    </row>
    <row r="621" spans="1:11">
      <c r="A621" s="16" t="s">
        <v>2011</v>
      </c>
      <c r="B621" s="17">
        <v>4</v>
      </c>
      <c r="C621" s="17" t="str">
        <f t="shared" si="19"/>
        <v>201</v>
      </c>
      <c r="D621" s="31" t="s">
        <v>1974</v>
      </c>
      <c r="E621" s="19" t="s">
        <v>2062</v>
      </c>
      <c r="F621" s="19">
        <v>3</v>
      </c>
      <c r="G621" s="19" t="str">
        <f t="shared" si="20"/>
        <v>20805</v>
      </c>
      <c r="I621" s="32" t="s">
        <v>1974</v>
      </c>
      <c r="J621" s="20">
        <v>4</v>
      </c>
      <c r="K621" s="20" t="s">
        <v>1971</v>
      </c>
    </row>
    <row r="622" spans="1:11">
      <c r="A622" s="16" t="s">
        <v>2012</v>
      </c>
      <c r="B622" s="17">
        <v>10</v>
      </c>
      <c r="C622" s="17" t="str">
        <f t="shared" si="19"/>
        <v>201</v>
      </c>
      <c r="D622" s="31" t="s">
        <v>1974</v>
      </c>
      <c r="E622" s="19" t="s">
        <v>2062</v>
      </c>
      <c r="F622" s="19">
        <v>3</v>
      </c>
      <c r="G622" s="19" t="str">
        <f t="shared" si="20"/>
        <v>20805</v>
      </c>
      <c r="I622" s="32" t="s">
        <v>1974</v>
      </c>
      <c r="J622" s="20">
        <v>10</v>
      </c>
      <c r="K622" s="20" t="s">
        <v>1971</v>
      </c>
    </row>
    <row r="623" spans="1:11">
      <c r="A623" s="16" t="s">
        <v>2004</v>
      </c>
      <c r="B623" s="17">
        <v>3</v>
      </c>
      <c r="C623" s="17" t="str">
        <f t="shared" si="19"/>
        <v>201</v>
      </c>
      <c r="D623" s="31" t="s">
        <v>1974</v>
      </c>
      <c r="E623" s="19" t="s">
        <v>2041</v>
      </c>
      <c r="F623" s="19">
        <v>3</v>
      </c>
      <c r="G623" s="19" t="str">
        <f t="shared" si="20"/>
        <v>20502</v>
      </c>
      <c r="I623" s="32" t="s">
        <v>1974</v>
      </c>
      <c r="J623" s="20">
        <v>3</v>
      </c>
      <c r="K623" s="20" t="s">
        <v>1971</v>
      </c>
    </row>
    <row r="624" spans="1:11">
      <c r="A624" s="16" t="s">
        <v>2004</v>
      </c>
      <c r="B624" s="17">
        <v>1</v>
      </c>
      <c r="C624" s="17" t="str">
        <f t="shared" si="19"/>
        <v>201</v>
      </c>
      <c r="D624" s="31" t="s">
        <v>1969</v>
      </c>
      <c r="E624" s="19" t="s">
        <v>2040</v>
      </c>
      <c r="F624" s="19">
        <v>4</v>
      </c>
      <c r="G624" s="19" t="str">
        <f t="shared" si="20"/>
        <v>20502</v>
      </c>
      <c r="I624" s="32" t="s">
        <v>1969</v>
      </c>
      <c r="J624" s="20">
        <v>1</v>
      </c>
      <c r="K624" s="20" t="s">
        <v>1971</v>
      </c>
    </row>
    <row r="625" spans="1:11">
      <c r="A625" s="16" t="s">
        <v>2004</v>
      </c>
      <c r="B625" s="17">
        <v>28</v>
      </c>
      <c r="C625" s="17" t="str">
        <f t="shared" si="19"/>
        <v>201</v>
      </c>
      <c r="D625" s="31" t="s">
        <v>1969</v>
      </c>
      <c r="E625" s="19" t="s">
        <v>2047</v>
      </c>
      <c r="F625" s="19">
        <v>10</v>
      </c>
      <c r="G625" s="19" t="str">
        <f t="shared" si="20"/>
        <v>20502</v>
      </c>
      <c r="I625" s="32" t="s">
        <v>1969</v>
      </c>
      <c r="J625" s="20">
        <v>28</v>
      </c>
      <c r="K625" s="20" t="s">
        <v>1971</v>
      </c>
    </row>
    <row r="626" spans="1:11">
      <c r="A626" s="16" t="s">
        <v>2004</v>
      </c>
      <c r="B626" s="17">
        <v>2</v>
      </c>
      <c r="C626" s="17" t="str">
        <f t="shared" si="19"/>
        <v>201</v>
      </c>
      <c r="D626" s="31" t="s">
        <v>1969</v>
      </c>
      <c r="E626" s="19" t="s">
        <v>2116</v>
      </c>
      <c r="F626" s="19">
        <v>1</v>
      </c>
      <c r="G626" s="19" t="str">
        <f t="shared" si="20"/>
        <v>21011</v>
      </c>
      <c r="I626" s="32" t="s">
        <v>1969</v>
      </c>
      <c r="J626" s="20">
        <v>2</v>
      </c>
      <c r="K626" s="20" t="s">
        <v>1971</v>
      </c>
    </row>
    <row r="627" spans="1:11">
      <c r="A627" s="16" t="s">
        <v>2014</v>
      </c>
      <c r="B627" s="17">
        <v>10</v>
      </c>
      <c r="C627" s="17" t="str">
        <f t="shared" si="19"/>
        <v>201</v>
      </c>
      <c r="D627" s="31" t="s">
        <v>1973</v>
      </c>
      <c r="E627" s="19" t="s">
        <v>2047</v>
      </c>
      <c r="F627" s="19">
        <v>11</v>
      </c>
      <c r="G627" s="19" t="str">
        <f t="shared" si="20"/>
        <v>20502</v>
      </c>
      <c r="I627" s="32" t="s">
        <v>1973</v>
      </c>
      <c r="J627" s="20">
        <v>10</v>
      </c>
      <c r="K627" s="20" t="s">
        <v>1971</v>
      </c>
    </row>
    <row r="628" spans="1:11">
      <c r="A628" s="16" t="s">
        <v>2004</v>
      </c>
      <c r="B628" s="17">
        <v>3</v>
      </c>
      <c r="C628" s="17" t="str">
        <f t="shared" si="19"/>
        <v>201</v>
      </c>
      <c r="D628" s="31" t="s">
        <v>1969</v>
      </c>
      <c r="E628" s="19" t="s">
        <v>2047</v>
      </c>
      <c r="F628" s="19">
        <v>11</v>
      </c>
      <c r="G628" s="19" t="str">
        <f t="shared" si="20"/>
        <v>20502</v>
      </c>
      <c r="I628" s="32" t="s">
        <v>1969</v>
      </c>
      <c r="J628" s="20">
        <v>3</v>
      </c>
      <c r="K628" s="20" t="s">
        <v>1971</v>
      </c>
    </row>
    <row r="629" spans="1:11">
      <c r="A629" s="16" t="s">
        <v>2004</v>
      </c>
      <c r="B629" s="17">
        <v>6</v>
      </c>
      <c r="C629" s="17" t="str">
        <f t="shared" si="19"/>
        <v>201</v>
      </c>
      <c r="D629" s="31" t="s">
        <v>1973</v>
      </c>
      <c r="E629" s="19" t="s">
        <v>2040</v>
      </c>
      <c r="F629" s="19">
        <v>3</v>
      </c>
      <c r="G629" s="19" t="str">
        <f t="shared" si="20"/>
        <v>20502</v>
      </c>
      <c r="I629" s="32" t="s">
        <v>1973</v>
      </c>
      <c r="J629" s="20">
        <v>6</v>
      </c>
      <c r="K629" s="20" t="s">
        <v>1971</v>
      </c>
    </row>
    <row r="630" spans="1:11">
      <c r="A630" s="16" t="s">
        <v>2014</v>
      </c>
      <c r="B630" s="17">
        <v>44</v>
      </c>
      <c r="C630" s="17" t="str">
        <f t="shared" si="19"/>
        <v>201</v>
      </c>
      <c r="D630" s="31" t="s">
        <v>1973</v>
      </c>
      <c r="E630" s="19" t="s">
        <v>2047</v>
      </c>
      <c r="F630" s="19">
        <v>4</v>
      </c>
      <c r="G630" s="19" t="str">
        <f t="shared" si="20"/>
        <v>20502</v>
      </c>
      <c r="I630" s="32" t="s">
        <v>1973</v>
      </c>
      <c r="J630" s="20">
        <v>44</v>
      </c>
      <c r="K630" s="20" t="s">
        <v>1971</v>
      </c>
    </row>
    <row r="631" spans="1:11">
      <c r="A631" s="16" t="s">
        <v>2014</v>
      </c>
      <c r="B631" s="17">
        <v>88</v>
      </c>
      <c r="C631" s="17" t="str">
        <f t="shared" si="19"/>
        <v>201</v>
      </c>
      <c r="D631" s="31" t="s">
        <v>1973</v>
      </c>
      <c r="E631" s="19" t="s">
        <v>2047</v>
      </c>
      <c r="F631" s="19">
        <v>3</v>
      </c>
      <c r="G631" s="19" t="str">
        <f t="shared" si="20"/>
        <v>20502</v>
      </c>
      <c r="I631" s="32" t="s">
        <v>1973</v>
      </c>
      <c r="J631" s="20">
        <v>88</v>
      </c>
      <c r="K631" s="20" t="s">
        <v>1971</v>
      </c>
    </row>
    <row r="632" spans="1:11">
      <c r="A632" s="16" t="s">
        <v>2004</v>
      </c>
      <c r="B632" s="17">
        <v>10</v>
      </c>
      <c r="C632" s="17" t="str">
        <f t="shared" si="19"/>
        <v>201</v>
      </c>
      <c r="D632" s="31" t="s">
        <v>1973</v>
      </c>
      <c r="E632" s="19" t="s">
        <v>2040</v>
      </c>
      <c r="F632" s="19">
        <v>5</v>
      </c>
      <c r="G632" s="19" t="str">
        <f t="shared" si="20"/>
        <v>20502</v>
      </c>
      <c r="I632" s="32" t="s">
        <v>1973</v>
      </c>
      <c r="J632" s="20">
        <v>10</v>
      </c>
      <c r="K632" s="20" t="s">
        <v>1971</v>
      </c>
    </row>
    <row r="633" spans="1:11">
      <c r="A633" s="16" t="s">
        <v>2004</v>
      </c>
      <c r="B633" s="17">
        <v>5</v>
      </c>
      <c r="C633" s="17" t="str">
        <f t="shared" si="19"/>
        <v>201</v>
      </c>
      <c r="D633" s="31" t="s">
        <v>1969</v>
      </c>
      <c r="E633" s="19" t="s">
        <v>2047</v>
      </c>
      <c r="F633" s="19">
        <v>7</v>
      </c>
      <c r="G633" s="19" t="str">
        <f t="shared" si="20"/>
        <v>20502</v>
      </c>
      <c r="I633" s="32" t="s">
        <v>1969</v>
      </c>
      <c r="J633" s="20">
        <v>5</v>
      </c>
      <c r="K633" s="20" t="s">
        <v>1971</v>
      </c>
    </row>
    <row r="634" spans="1:11">
      <c r="A634" s="16" t="s">
        <v>1976</v>
      </c>
      <c r="B634" s="17">
        <v>4</v>
      </c>
      <c r="C634" s="17" t="str">
        <f t="shared" si="19"/>
        <v>221</v>
      </c>
      <c r="D634" s="31" t="s">
        <v>1972</v>
      </c>
      <c r="E634" s="19" t="s">
        <v>2047</v>
      </c>
      <c r="F634" s="19">
        <v>18</v>
      </c>
      <c r="G634" s="19" t="str">
        <f t="shared" si="20"/>
        <v>20502</v>
      </c>
      <c r="I634" s="32" t="s">
        <v>1972</v>
      </c>
      <c r="J634" s="20">
        <v>4</v>
      </c>
      <c r="K634" s="20" t="s">
        <v>2173</v>
      </c>
    </row>
    <row r="635" spans="1:11">
      <c r="A635" s="16" t="s">
        <v>2016</v>
      </c>
      <c r="B635" s="17">
        <v>1</v>
      </c>
      <c r="C635" s="17" t="str">
        <f t="shared" si="19"/>
        <v>201</v>
      </c>
      <c r="D635" s="31" t="s">
        <v>1969</v>
      </c>
      <c r="E635" s="19" t="s">
        <v>1976</v>
      </c>
      <c r="F635" s="19">
        <v>1</v>
      </c>
      <c r="G635" s="19" t="str">
        <f t="shared" si="20"/>
        <v>22102</v>
      </c>
      <c r="I635" s="32" t="s">
        <v>1969</v>
      </c>
      <c r="J635" s="20">
        <v>1</v>
      </c>
      <c r="K635" s="20" t="s">
        <v>1971</v>
      </c>
    </row>
    <row r="636" spans="1:11">
      <c r="A636" s="16" t="s">
        <v>2016</v>
      </c>
      <c r="B636" s="17">
        <v>45</v>
      </c>
      <c r="C636" s="17" t="str">
        <f t="shared" si="19"/>
        <v>201</v>
      </c>
      <c r="D636" s="31" t="s">
        <v>1969</v>
      </c>
      <c r="E636" s="19" t="s">
        <v>2062</v>
      </c>
      <c r="F636" s="19">
        <v>5</v>
      </c>
      <c r="G636" s="19" t="str">
        <f t="shared" si="20"/>
        <v>20805</v>
      </c>
      <c r="I636" s="32" t="s">
        <v>1969</v>
      </c>
      <c r="J636" s="20">
        <v>45</v>
      </c>
      <c r="K636" s="20" t="s">
        <v>1971</v>
      </c>
    </row>
    <row r="637" spans="1:11">
      <c r="A637" s="16" t="s">
        <v>2016</v>
      </c>
      <c r="B637" s="17">
        <v>61</v>
      </c>
      <c r="C637" s="17" t="str">
        <f t="shared" si="19"/>
        <v>201</v>
      </c>
      <c r="D637" s="31" t="s">
        <v>1969</v>
      </c>
      <c r="E637" s="19" t="s">
        <v>2041</v>
      </c>
      <c r="F637" s="19">
        <v>1</v>
      </c>
      <c r="G637" s="19" t="str">
        <f t="shared" si="20"/>
        <v>20502</v>
      </c>
      <c r="I637" s="32" t="s">
        <v>1969</v>
      </c>
      <c r="J637" s="20">
        <v>61</v>
      </c>
      <c r="K637" s="20" t="s">
        <v>1971</v>
      </c>
    </row>
    <row r="638" spans="1:11">
      <c r="A638" s="16" t="s">
        <v>2017</v>
      </c>
      <c r="B638" s="17">
        <v>4</v>
      </c>
      <c r="C638" s="17" t="str">
        <f t="shared" si="19"/>
        <v>213</v>
      </c>
      <c r="D638" s="31" t="s">
        <v>1969</v>
      </c>
      <c r="E638" s="19" t="s">
        <v>2041</v>
      </c>
      <c r="F638" s="19">
        <v>1</v>
      </c>
      <c r="G638" s="19" t="str">
        <f t="shared" si="20"/>
        <v>20502</v>
      </c>
      <c r="I638" s="32" t="s">
        <v>1969</v>
      </c>
      <c r="J638" s="20">
        <v>4</v>
      </c>
      <c r="K638" s="20" t="s">
        <v>2137</v>
      </c>
    </row>
    <row r="639" spans="1:11">
      <c r="A639" s="16" t="s">
        <v>2017</v>
      </c>
      <c r="B639" s="17">
        <v>3</v>
      </c>
      <c r="C639" s="17" t="str">
        <f t="shared" si="19"/>
        <v>213</v>
      </c>
      <c r="D639" s="31" t="s">
        <v>1973</v>
      </c>
      <c r="E639" s="19" t="s">
        <v>2041</v>
      </c>
      <c r="F639" s="19">
        <v>7</v>
      </c>
      <c r="G639" s="19" t="str">
        <f t="shared" si="20"/>
        <v>20502</v>
      </c>
      <c r="I639" s="32" t="s">
        <v>1973</v>
      </c>
      <c r="J639" s="20">
        <v>3</v>
      </c>
      <c r="K639" s="20" t="s">
        <v>2137</v>
      </c>
    </row>
    <row r="640" spans="1:11">
      <c r="A640" s="16" t="s">
        <v>2016</v>
      </c>
      <c r="B640" s="17">
        <v>13</v>
      </c>
      <c r="C640" s="17" t="str">
        <f t="shared" si="19"/>
        <v>201</v>
      </c>
      <c r="D640" s="31" t="s">
        <v>1969</v>
      </c>
      <c r="E640" s="19" t="s">
        <v>1976</v>
      </c>
      <c r="F640" s="19">
        <v>5</v>
      </c>
      <c r="G640" s="19" t="str">
        <f t="shared" si="20"/>
        <v>22102</v>
      </c>
      <c r="I640" s="32" t="s">
        <v>1969</v>
      </c>
      <c r="J640" s="20">
        <v>13</v>
      </c>
      <c r="K640" s="20" t="s">
        <v>1971</v>
      </c>
    </row>
    <row r="641" spans="1:11">
      <c r="A641" s="16" t="s">
        <v>2016</v>
      </c>
      <c r="B641" s="17">
        <v>176</v>
      </c>
      <c r="C641" s="17" t="str">
        <f t="shared" si="19"/>
        <v>201</v>
      </c>
      <c r="D641" s="31" t="s">
        <v>1969</v>
      </c>
      <c r="E641" s="19" t="s">
        <v>2047</v>
      </c>
      <c r="F641" s="19">
        <v>12</v>
      </c>
      <c r="G641" s="19" t="str">
        <f t="shared" si="20"/>
        <v>20502</v>
      </c>
      <c r="I641" s="32" t="s">
        <v>1969</v>
      </c>
      <c r="J641" s="20">
        <v>176</v>
      </c>
      <c r="K641" s="20" t="s">
        <v>1971</v>
      </c>
    </row>
    <row r="642" spans="1:11">
      <c r="A642" s="16" t="s">
        <v>2016</v>
      </c>
      <c r="B642" s="17">
        <v>24</v>
      </c>
      <c r="C642" s="17" t="str">
        <f t="shared" si="19"/>
        <v>201</v>
      </c>
      <c r="D642" s="31" t="s">
        <v>1969</v>
      </c>
      <c r="E642" s="19" t="s">
        <v>2047</v>
      </c>
      <c r="F642" s="19">
        <v>6</v>
      </c>
      <c r="G642" s="19" t="str">
        <f t="shared" si="20"/>
        <v>20502</v>
      </c>
      <c r="I642" s="32" t="s">
        <v>1969</v>
      </c>
      <c r="J642" s="20">
        <v>24</v>
      </c>
      <c r="K642" s="20" t="s">
        <v>1971</v>
      </c>
    </row>
    <row r="643" spans="1:11">
      <c r="A643" s="16" t="s">
        <v>2016</v>
      </c>
      <c r="B643" s="17">
        <v>100</v>
      </c>
      <c r="C643" s="17" t="str">
        <f t="shared" ref="C643:C706" si="21">MID(A643,1,3)</f>
        <v>201</v>
      </c>
      <c r="D643" s="31" t="s">
        <v>1969</v>
      </c>
      <c r="E643" s="19" t="s">
        <v>2041</v>
      </c>
      <c r="F643" s="19">
        <v>1</v>
      </c>
      <c r="G643" s="19" t="str">
        <f t="shared" ref="G643:G706" si="22">MID(E643,1,5)</f>
        <v>20502</v>
      </c>
      <c r="I643" s="32" t="s">
        <v>1969</v>
      </c>
      <c r="J643" s="20">
        <v>100</v>
      </c>
      <c r="K643" s="20" t="s">
        <v>1971</v>
      </c>
    </row>
    <row r="644" spans="1:11">
      <c r="A644" s="16" t="s">
        <v>2016</v>
      </c>
      <c r="B644" s="17">
        <v>20</v>
      </c>
      <c r="C644" s="17" t="str">
        <f t="shared" si="21"/>
        <v>201</v>
      </c>
      <c r="D644" s="31" t="s">
        <v>1969</v>
      </c>
      <c r="E644" s="19" t="s">
        <v>2047</v>
      </c>
      <c r="F644" s="19">
        <v>15</v>
      </c>
      <c r="G644" s="19" t="str">
        <f t="shared" si="22"/>
        <v>20502</v>
      </c>
      <c r="I644" s="32" t="s">
        <v>1969</v>
      </c>
      <c r="J644" s="20">
        <v>20</v>
      </c>
      <c r="K644" s="20" t="s">
        <v>1971</v>
      </c>
    </row>
    <row r="645" spans="1:11">
      <c r="A645" s="16" t="s">
        <v>2016</v>
      </c>
      <c r="B645" s="17">
        <v>16</v>
      </c>
      <c r="C645" s="17" t="str">
        <f t="shared" si="21"/>
        <v>201</v>
      </c>
      <c r="D645" s="31" t="s">
        <v>1969</v>
      </c>
      <c r="E645" s="19" t="s">
        <v>2047</v>
      </c>
      <c r="F645" s="19">
        <v>16</v>
      </c>
      <c r="G645" s="19" t="str">
        <f t="shared" si="22"/>
        <v>20502</v>
      </c>
      <c r="I645" s="32" t="s">
        <v>1969</v>
      </c>
      <c r="J645" s="20">
        <v>16</v>
      </c>
      <c r="K645" s="20" t="s">
        <v>1971</v>
      </c>
    </row>
    <row r="646" spans="1:11">
      <c r="A646" s="16" t="s">
        <v>2016</v>
      </c>
      <c r="B646" s="17">
        <v>15</v>
      </c>
      <c r="C646" s="17" t="str">
        <f t="shared" si="21"/>
        <v>201</v>
      </c>
      <c r="D646" s="31" t="s">
        <v>1969</v>
      </c>
      <c r="E646" s="19" t="s">
        <v>2047</v>
      </c>
      <c r="F646" s="19">
        <v>2</v>
      </c>
      <c r="G646" s="19" t="str">
        <f t="shared" si="22"/>
        <v>20502</v>
      </c>
      <c r="I646" s="32" t="s">
        <v>1969</v>
      </c>
      <c r="J646" s="20">
        <v>15</v>
      </c>
      <c r="K646" s="20" t="s">
        <v>1971</v>
      </c>
    </row>
    <row r="647" spans="1:11">
      <c r="A647" s="16" t="s">
        <v>2019</v>
      </c>
      <c r="B647" s="17">
        <v>20</v>
      </c>
      <c r="C647" s="17" t="str">
        <f t="shared" si="21"/>
        <v>201</v>
      </c>
      <c r="D647" s="31" t="s">
        <v>1969</v>
      </c>
      <c r="E647" s="19" t="s">
        <v>2047</v>
      </c>
      <c r="F647" s="19">
        <v>5</v>
      </c>
      <c r="G647" s="19" t="str">
        <f t="shared" si="22"/>
        <v>20502</v>
      </c>
      <c r="I647" s="32" t="s">
        <v>1969</v>
      </c>
      <c r="J647" s="20">
        <v>20</v>
      </c>
      <c r="K647" s="20" t="s">
        <v>1971</v>
      </c>
    </row>
    <row r="648" spans="1:11">
      <c r="A648" s="16" t="s">
        <v>2004</v>
      </c>
      <c r="B648" s="17">
        <v>1</v>
      </c>
      <c r="C648" s="17" t="str">
        <f t="shared" si="21"/>
        <v>201</v>
      </c>
      <c r="D648" s="31" t="s">
        <v>1969</v>
      </c>
      <c r="E648" s="19" t="s">
        <v>2047</v>
      </c>
      <c r="F648" s="19">
        <v>3</v>
      </c>
      <c r="G648" s="19" t="str">
        <f t="shared" si="22"/>
        <v>20502</v>
      </c>
      <c r="I648" s="32" t="s">
        <v>1969</v>
      </c>
      <c r="J648" s="20">
        <v>1</v>
      </c>
      <c r="K648" s="20" t="s">
        <v>1971</v>
      </c>
    </row>
    <row r="649" spans="1:11">
      <c r="A649" s="16" t="s">
        <v>2004</v>
      </c>
      <c r="B649" s="17">
        <v>1</v>
      </c>
      <c r="C649" s="17" t="str">
        <f t="shared" si="21"/>
        <v>201</v>
      </c>
      <c r="D649" s="31" t="s">
        <v>1972</v>
      </c>
      <c r="E649" s="19" t="s">
        <v>2047</v>
      </c>
      <c r="F649" s="19">
        <v>3</v>
      </c>
      <c r="G649" s="19" t="str">
        <f t="shared" si="22"/>
        <v>20502</v>
      </c>
      <c r="I649" s="32" t="s">
        <v>1972</v>
      </c>
      <c r="J649" s="20">
        <v>1</v>
      </c>
      <c r="K649" s="20" t="s">
        <v>1971</v>
      </c>
    </row>
    <row r="650" spans="1:11">
      <c r="A650" s="16" t="s">
        <v>2004</v>
      </c>
      <c r="B650" s="17">
        <v>20</v>
      </c>
      <c r="C650" s="17" t="str">
        <f t="shared" si="21"/>
        <v>201</v>
      </c>
      <c r="D650" s="31" t="s">
        <v>1969</v>
      </c>
      <c r="E650" s="19" t="s">
        <v>2040</v>
      </c>
      <c r="F650" s="19">
        <v>5</v>
      </c>
      <c r="G650" s="19" t="str">
        <f t="shared" si="22"/>
        <v>20502</v>
      </c>
      <c r="I650" s="32" t="s">
        <v>1969</v>
      </c>
      <c r="J650" s="20">
        <v>20</v>
      </c>
      <c r="K650" s="20" t="s">
        <v>1971</v>
      </c>
    </row>
    <row r="651" spans="1:11">
      <c r="A651" s="16" t="s">
        <v>1970</v>
      </c>
      <c r="B651" s="17">
        <v>1</v>
      </c>
      <c r="C651" s="17" t="str">
        <f t="shared" si="21"/>
        <v>208</v>
      </c>
      <c r="D651" s="31" t="s">
        <v>1973</v>
      </c>
      <c r="E651" s="19" t="s">
        <v>2047</v>
      </c>
      <c r="F651" s="19">
        <v>26</v>
      </c>
      <c r="G651" s="19" t="str">
        <f t="shared" si="22"/>
        <v>20502</v>
      </c>
      <c r="I651" s="32" t="s">
        <v>1973</v>
      </c>
      <c r="J651" s="20">
        <v>1</v>
      </c>
      <c r="K651" s="20" t="s">
        <v>2069</v>
      </c>
    </row>
    <row r="652" spans="1:11">
      <c r="A652" s="16" t="s">
        <v>2013</v>
      </c>
      <c r="B652" s="17">
        <v>1</v>
      </c>
      <c r="C652" s="17" t="str">
        <f t="shared" si="21"/>
        <v>201</v>
      </c>
      <c r="D652" s="31" t="s">
        <v>1969</v>
      </c>
      <c r="E652" s="19" t="s">
        <v>1976</v>
      </c>
      <c r="F652" s="19">
        <v>2</v>
      </c>
      <c r="G652" s="19" t="str">
        <f t="shared" si="22"/>
        <v>22102</v>
      </c>
      <c r="I652" s="32" t="s">
        <v>1969</v>
      </c>
      <c r="J652" s="20">
        <v>1</v>
      </c>
      <c r="K652" s="20" t="s">
        <v>1971</v>
      </c>
    </row>
    <row r="653" spans="1:11">
      <c r="A653" s="16" t="s">
        <v>2013</v>
      </c>
      <c r="B653" s="17">
        <v>1</v>
      </c>
      <c r="C653" s="17" t="str">
        <f t="shared" si="21"/>
        <v>201</v>
      </c>
      <c r="D653" s="31" t="s">
        <v>1969</v>
      </c>
      <c r="E653" s="19" t="s">
        <v>2062</v>
      </c>
      <c r="F653" s="19">
        <v>3</v>
      </c>
      <c r="G653" s="19" t="str">
        <f t="shared" si="22"/>
        <v>20805</v>
      </c>
      <c r="I653" s="32" t="s">
        <v>1969</v>
      </c>
      <c r="J653" s="20">
        <v>1</v>
      </c>
      <c r="K653" s="20" t="s">
        <v>1971</v>
      </c>
    </row>
    <row r="654" spans="1:11">
      <c r="A654" s="16" t="s">
        <v>2013</v>
      </c>
      <c r="B654" s="17">
        <v>4</v>
      </c>
      <c r="C654" s="17" t="str">
        <f t="shared" si="21"/>
        <v>201</v>
      </c>
      <c r="D654" s="31" t="s">
        <v>1969</v>
      </c>
      <c r="E654" s="19" t="s">
        <v>2001</v>
      </c>
      <c r="F654" s="19">
        <v>10</v>
      </c>
      <c r="G654" s="19" t="str">
        <f t="shared" si="22"/>
        <v>20805</v>
      </c>
      <c r="I654" s="32" t="s">
        <v>1969</v>
      </c>
      <c r="J654" s="20">
        <v>4</v>
      </c>
      <c r="K654" s="20" t="s">
        <v>1971</v>
      </c>
    </row>
    <row r="655" spans="1:11">
      <c r="A655" s="16" t="s">
        <v>2022</v>
      </c>
      <c r="B655" s="17">
        <v>2</v>
      </c>
      <c r="C655" s="17" t="str">
        <f t="shared" si="21"/>
        <v>201</v>
      </c>
      <c r="D655" s="31" t="s">
        <v>1969</v>
      </c>
      <c r="E655" s="19" t="s">
        <v>2062</v>
      </c>
      <c r="F655" s="19">
        <v>4</v>
      </c>
      <c r="G655" s="19" t="str">
        <f t="shared" si="22"/>
        <v>20805</v>
      </c>
      <c r="I655" s="32" t="s">
        <v>1969</v>
      </c>
      <c r="J655" s="20">
        <v>2</v>
      </c>
      <c r="K655" s="20" t="s">
        <v>1971</v>
      </c>
    </row>
    <row r="656" spans="1:11">
      <c r="A656" s="16" t="s">
        <v>2010</v>
      </c>
      <c r="B656" s="17">
        <v>15</v>
      </c>
      <c r="C656" s="17" t="str">
        <f t="shared" si="21"/>
        <v>201</v>
      </c>
      <c r="D656" s="31" t="s">
        <v>1984</v>
      </c>
      <c r="E656" s="19" t="s">
        <v>2041</v>
      </c>
      <c r="F656" s="19">
        <v>5</v>
      </c>
      <c r="G656" s="19" t="str">
        <f t="shared" si="22"/>
        <v>20502</v>
      </c>
      <c r="I656" s="32" t="s">
        <v>1984</v>
      </c>
      <c r="J656" s="20">
        <v>15</v>
      </c>
      <c r="K656" s="20" t="s">
        <v>1971</v>
      </c>
    </row>
    <row r="657" spans="1:11">
      <c r="A657" s="16" t="s">
        <v>2013</v>
      </c>
      <c r="B657" s="17">
        <v>18</v>
      </c>
      <c r="C657" s="17" t="str">
        <f t="shared" si="21"/>
        <v>201</v>
      </c>
      <c r="D657" s="31" t="s">
        <v>1969</v>
      </c>
      <c r="E657" s="19" t="s">
        <v>2041</v>
      </c>
      <c r="F657" s="19">
        <v>3</v>
      </c>
      <c r="G657" s="19" t="str">
        <f t="shared" si="22"/>
        <v>20502</v>
      </c>
      <c r="I657" s="32" t="s">
        <v>1969</v>
      </c>
      <c r="J657" s="20">
        <v>18</v>
      </c>
      <c r="K657" s="20" t="s">
        <v>1971</v>
      </c>
    </row>
    <row r="658" spans="1:11">
      <c r="A658" s="16" t="s">
        <v>2013</v>
      </c>
      <c r="B658" s="17">
        <v>4</v>
      </c>
      <c r="C658" s="17" t="str">
        <f t="shared" si="21"/>
        <v>201</v>
      </c>
      <c r="D658" s="31" t="s">
        <v>1969</v>
      </c>
      <c r="E658" s="19" t="s">
        <v>2041</v>
      </c>
      <c r="F658" s="19">
        <v>4</v>
      </c>
      <c r="G658" s="19" t="str">
        <f t="shared" si="22"/>
        <v>20502</v>
      </c>
      <c r="I658" s="32" t="s">
        <v>1969</v>
      </c>
      <c r="J658" s="20">
        <v>4</v>
      </c>
      <c r="K658" s="20" t="s">
        <v>1971</v>
      </c>
    </row>
    <row r="659" spans="1:11">
      <c r="A659" s="16" t="s">
        <v>2013</v>
      </c>
      <c r="B659" s="17">
        <v>5</v>
      </c>
      <c r="C659" s="17" t="str">
        <f t="shared" si="21"/>
        <v>201</v>
      </c>
      <c r="D659" s="31" t="s">
        <v>1969</v>
      </c>
      <c r="E659" s="19" t="s">
        <v>2107</v>
      </c>
      <c r="F659" s="19">
        <v>1</v>
      </c>
      <c r="G659" s="19" t="str">
        <f t="shared" si="22"/>
        <v>20599</v>
      </c>
      <c r="I659" s="32" t="s">
        <v>1969</v>
      </c>
      <c r="J659" s="20">
        <v>5</v>
      </c>
      <c r="K659" s="20" t="s">
        <v>1971</v>
      </c>
    </row>
    <row r="660" spans="1:11">
      <c r="A660" s="16" t="s">
        <v>2010</v>
      </c>
      <c r="B660" s="17">
        <v>20</v>
      </c>
      <c r="C660" s="17" t="str">
        <f t="shared" si="21"/>
        <v>201</v>
      </c>
      <c r="D660" s="31" t="s">
        <v>1984</v>
      </c>
      <c r="E660" s="19" t="s">
        <v>2047</v>
      </c>
      <c r="F660" s="19">
        <v>45</v>
      </c>
      <c r="G660" s="19" t="str">
        <f t="shared" si="22"/>
        <v>20502</v>
      </c>
      <c r="I660" s="32" t="s">
        <v>1984</v>
      </c>
      <c r="J660" s="20">
        <v>20</v>
      </c>
      <c r="K660" s="20" t="s">
        <v>1971</v>
      </c>
    </row>
    <row r="661" spans="1:11">
      <c r="A661" s="16" t="s">
        <v>2013</v>
      </c>
      <c r="B661" s="17">
        <v>24</v>
      </c>
      <c r="C661" s="17" t="str">
        <f t="shared" si="21"/>
        <v>201</v>
      </c>
      <c r="D661" s="31" t="s">
        <v>1969</v>
      </c>
      <c r="E661" s="19" t="s">
        <v>2047</v>
      </c>
      <c r="F661" s="19">
        <v>12</v>
      </c>
      <c r="G661" s="19" t="str">
        <f t="shared" si="22"/>
        <v>20502</v>
      </c>
      <c r="I661" s="32" t="s">
        <v>1969</v>
      </c>
      <c r="J661" s="20">
        <v>24</v>
      </c>
      <c r="K661" s="20" t="s">
        <v>1971</v>
      </c>
    </row>
    <row r="662" spans="1:11">
      <c r="A662" s="16" t="s">
        <v>2009</v>
      </c>
      <c r="B662" s="17">
        <v>12</v>
      </c>
      <c r="C662" s="17" t="str">
        <f t="shared" si="21"/>
        <v>201</v>
      </c>
      <c r="D662" s="31" t="s">
        <v>1973</v>
      </c>
      <c r="E662" s="19" t="s">
        <v>2047</v>
      </c>
      <c r="F662" s="19">
        <v>15</v>
      </c>
      <c r="G662" s="19" t="str">
        <f t="shared" si="22"/>
        <v>20502</v>
      </c>
      <c r="I662" s="32" t="s">
        <v>1973</v>
      </c>
      <c r="J662" s="20">
        <v>12</v>
      </c>
      <c r="K662" s="20" t="s">
        <v>1971</v>
      </c>
    </row>
    <row r="663" spans="1:11">
      <c r="A663" s="16" t="s">
        <v>2009</v>
      </c>
      <c r="B663" s="17">
        <v>2</v>
      </c>
      <c r="C663" s="17" t="str">
        <f t="shared" si="21"/>
        <v>201</v>
      </c>
      <c r="D663" s="31" t="s">
        <v>1973</v>
      </c>
      <c r="E663" s="19" t="s">
        <v>1982</v>
      </c>
      <c r="F663" s="19">
        <v>30</v>
      </c>
      <c r="G663" s="19" t="str">
        <f t="shared" si="22"/>
        <v>20808</v>
      </c>
      <c r="I663" s="32" t="s">
        <v>1973</v>
      </c>
      <c r="J663" s="20">
        <v>2</v>
      </c>
      <c r="K663" s="20" t="s">
        <v>1971</v>
      </c>
    </row>
    <row r="664" spans="1:11">
      <c r="A664" s="16" t="s">
        <v>2020</v>
      </c>
      <c r="B664" s="17">
        <v>3</v>
      </c>
      <c r="C664" s="17" t="str">
        <f t="shared" si="21"/>
        <v>201</v>
      </c>
      <c r="D664" s="31" t="s">
        <v>1984</v>
      </c>
      <c r="E664" s="19" t="s">
        <v>2047</v>
      </c>
      <c r="F664" s="19">
        <v>3</v>
      </c>
      <c r="G664" s="19" t="str">
        <f t="shared" si="22"/>
        <v>20502</v>
      </c>
      <c r="I664" s="32" t="s">
        <v>1984</v>
      </c>
      <c r="J664" s="20">
        <v>3</v>
      </c>
      <c r="K664" s="20" t="s">
        <v>1971</v>
      </c>
    </row>
    <row r="665" spans="1:11">
      <c r="A665" s="16" t="s">
        <v>2020</v>
      </c>
      <c r="B665" s="17">
        <v>3</v>
      </c>
      <c r="C665" s="17" t="str">
        <f t="shared" si="21"/>
        <v>201</v>
      </c>
      <c r="D665" s="31" t="s">
        <v>1984</v>
      </c>
      <c r="E665" s="19" t="s">
        <v>2047</v>
      </c>
      <c r="F665" s="19">
        <v>26</v>
      </c>
      <c r="G665" s="19" t="str">
        <f t="shared" si="22"/>
        <v>20502</v>
      </c>
      <c r="I665" s="32" t="s">
        <v>1984</v>
      </c>
      <c r="J665" s="20">
        <v>3</v>
      </c>
      <c r="K665" s="20" t="s">
        <v>1971</v>
      </c>
    </row>
    <row r="666" spans="1:11">
      <c r="A666" s="16" t="s">
        <v>2015</v>
      </c>
      <c r="B666" s="17">
        <v>1</v>
      </c>
      <c r="C666" s="17" t="str">
        <f t="shared" si="21"/>
        <v>201</v>
      </c>
      <c r="D666" s="31" t="s">
        <v>1969</v>
      </c>
      <c r="E666" s="19" t="s">
        <v>2047</v>
      </c>
      <c r="F666" s="19">
        <v>1</v>
      </c>
      <c r="G666" s="19" t="str">
        <f t="shared" si="22"/>
        <v>20502</v>
      </c>
      <c r="I666" s="32" t="s">
        <v>1969</v>
      </c>
      <c r="J666" s="20">
        <v>1</v>
      </c>
      <c r="K666" s="20" t="s">
        <v>1971</v>
      </c>
    </row>
    <row r="667" spans="1:11">
      <c r="A667" s="16" t="s">
        <v>2015</v>
      </c>
      <c r="B667" s="17">
        <v>6</v>
      </c>
      <c r="C667" s="17" t="str">
        <f t="shared" si="21"/>
        <v>201</v>
      </c>
      <c r="D667" s="31" t="s">
        <v>1969</v>
      </c>
      <c r="E667" s="19" t="s">
        <v>2047</v>
      </c>
      <c r="F667" s="19">
        <v>1</v>
      </c>
      <c r="G667" s="19" t="str">
        <f t="shared" si="22"/>
        <v>20502</v>
      </c>
      <c r="I667" s="32" t="s">
        <v>1969</v>
      </c>
      <c r="J667" s="20">
        <v>6</v>
      </c>
      <c r="K667" s="20" t="s">
        <v>1971</v>
      </c>
    </row>
    <row r="668" spans="1:11">
      <c r="A668" s="16" t="s">
        <v>2015</v>
      </c>
      <c r="B668" s="17">
        <v>2</v>
      </c>
      <c r="C668" s="17" t="str">
        <f t="shared" si="21"/>
        <v>201</v>
      </c>
      <c r="D668" s="31" t="s">
        <v>1969</v>
      </c>
      <c r="E668" s="19" t="s">
        <v>2047</v>
      </c>
      <c r="F668" s="19">
        <v>3</v>
      </c>
      <c r="G668" s="19" t="str">
        <f t="shared" si="22"/>
        <v>20502</v>
      </c>
      <c r="I668" s="32" t="s">
        <v>1969</v>
      </c>
      <c r="J668" s="20">
        <v>2</v>
      </c>
      <c r="K668" s="20" t="s">
        <v>1971</v>
      </c>
    </row>
    <row r="669" spans="1:11">
      <c r="A669" s="16" t="s">
        <v>2028</v>
      </c>
      <c r="B669" s="17">
        <v>11</v>
      </c>
      <c r="C669" s="17" t="str">
        <f t="shared" si="21"/>
        <v>201</v>
      </c>
      <c r="D669" s="31" t="s">
        <v>1973</v>
      </c>
      <c r="E669" s="19" t="s">
        <v>2040</v>
      </c>
      <c r="F669" s="19">
        <v>1</v>
      </c>
      <c r="G669" s="19" t="str">
        <f t="shared" si="22"/>
        <v>20502</v>
      </c>
      <c r="I669" s="32" t="s">
        <v>1973</v>
      </c>
      <c r="J669" s="20">
        <v>11</v>
      </c>
      <c r="K669" s="20" t="s">
        <v>1971</v>
      </c>
    </row>
    <row r="670" spans="1:11">
      <c r="A670" s="16" t="s">
        <v>2028</v>
      </c>
      <c r="B670" s="17">
        <v>8</v>
      </c>
      <c r="C670" s="17" t="str">
        <f t="shared" si="21"/>
        <v>201</v>
      </c>
      <c r="D670" s="31" t="s">
        <v>1972</v>
      </c>
      <c r="E670" s="19" t="s">
        <v>1976</v>
      </c>
      <c r="F670" s="19">
        <v>3</v>
      </c>
      <c r="G670" s="19" t="str">
        <f t="shared" si="22"/>
        <v>22102</v>
      </c>
      <c r="I670" s="32" t="s">
        <v>1972</v>
      </c>
      <c r="J670" s="20">
        <v>8</v>
      </c>
      <c r="K670" s="20" t="s">
        <v>1971</v>
      </c>
    </row>
    <row r="671" spans="1:11">
      <c r="A671" s="16" t="s">
        <v>2028</v>
      </c>
      <c r="B671" s="17">
        <v>5</v>
      </c>
      <c r="C671" s="17" t="str">
        <f t="shared" si="21"/>
        <v>201</v>
      </c>
      <c r="D671" s="31" t="s">
        <v>1972</v>
      </c>
      <c r="E671" s="19" t="s">
        <v>2062</v>
      </c>
      <c r="F671" s="19">
        <v>1</v>
      </c>
      <c r="G671" s="19" t="str">
        <f t="shared" si="22"/>
        <v>20805</v>
      </c>
      <c r="I671" s="32" t="s">
        <v>1972</v>
      </c>
      <c r="J671" s="20">
        <v>5</v>
      </c>
      <c r="K671" s="20" t="s">
        <v>1971</v>
      </c>
    </row>
    <row r="672" spans="1:11">
      <c r="A672" s="16" t="s">
        <v>2015</v>
      </c>
      <c r="B672" s="17">
        <v>7</v>
      </c>
      <c r="C672" s="17" t="str">
        <f t="shared" si="21"/>
        <v>201</v>
      </c>
      <c r="D672" s="31" t="s">
        <v>1969</v>
      </c>
      <c r="E672" s="19" t="s">
        <v>1976</v>
      </c>
      <c r="F672" s="19">
        <v>1</v>
      </c>
      <c r="G672" s="19" t="str">
        <f t="shared" si="22"/>
        <v>22102</v>
      </c>
      <c r="I672" s="32" t="s">
        <v>1969</v>
      </c>
      <c r="J672" s="20">
        <v>7</v>
      </c>
      <c r="K672" s="20" t="s">
        <v>1971</v>
      </c>
    </row>
    <row r="673" spans="1:11">
      <c r="A673" s="16" t="s">
        <v>1976</v>
      </c>
      <c r="B673" s="17">
        <v>1</v>
      </c>
      <c r="C673" s="17" t="str">
        <f t="shared" si="21"/>
        <v>221</v>
      </c>
      <c r="D673" s="31" t="s">
        <v>1972</v>
      </c>
      <c r="E673" s="19" t="s">
        <v>2041</v>
      </c>
      <c r="F673" s="19">
        <v>1</v>
      </c>
      <c r="G673" s="19" t="str">
        <f t="shared" si="22"/>
        <v>20502</v>
      </c>
      <c r="I673" s="32" t="s">
        <v>1972</v>
      </c>
      <c r="J673" s="20">
        <v>1</v>
      </c>
      <c r="K673" s="20" t="s">
        <v>2173</v>
      </c>
    </row>
    <row r="674" spans="1:11">
      <c r="A674" s="16" t="s">
        <v>2015</v>
      </c>
      <c r="B674" s="17">
        <v>17</v>
      </c>
      <c r="C674" s="17" t="str">
        <f t="shared" si="21"/>
        <v>201</v>
      </c>
      <c r="D674" s="31" t="s">
        <v>1969</v>
      </c>
      <c r="E674" s="19" t="s">
        <v>2041</v>
      </c>
      <c r="F674" s="19">
        <v>2</v>
      </c>
      <c r="G674" s="19" t="str">
        <f t="shared" si="22"/>
        <v>20502</v>
      </c>
      <c r="I674" s="32" t="s">
        <v>1969</v>
      </c>
      <c r="J674" s="20">
        <v>17</v>
      </c>
      <c r="K674" s="20" t="s">
        <v>1971</v>
      </c>
    </row>
    <row r="675" spans="1:11">
      <c r="A675" s="16" t="s">
        <v>2015</v>
      </c>
      <c r="B675" s="17">
        <v>53</v>
      </c>
      <c r="C675" s="17" t="str">
        <f t="shared" si="21"/>
        <v>201</v>
      </c>
      <c r="D675" s="31" t="s">
        <v>1972</v>
      </c>
      <c r="E675" s="19" t="s">
        <v>2040</v>
      </c>
      <c r="F675" s="19">
        <v>1</v>
      </c>
      <c r="G675" s="19" t="str">
        <f t="shared" si="22"/>
        <v>20502</v>
      </c>
      <c r="I675" s="32" t="s">
        <v>1972</v>
      </c>
      <c r="J675" s="20">
        <v>53</v>
      </c>
      <c r="K675" s="20" t="s">
        <v>1971</v>
      </c>
    </row>
    <row r="676" spans="1:11">
      <c r="A676" s="16" t="s">
        <v>1970</v>
      </c>
      <c r="B676" s="17">
        <v>1</v>
      </c>
      <c r="C676" s="17" t="str">
        <f t="shared" si="21"/>
        <v>208</v>
      </c>
      <c r="D676" s="31" t="s">
        <v>1973</v>
      </c>
      <c r="E676" s="19" t="s">
        <v>2116</v>
      </c>
      <c r="F676" s="19">
        <v>1</v>
      </c>
      <c r="G676" s="19" t="str">
        <f t="shared" si="22"/>
        <v>21011</v>
      </c>
      <c r="I676" s="32" t="s">
        <v>1973</v>
      </c>
      <c r="J676" s="20">
        <v>1</v>
      </c>
      <c r="K676" s="20" t="s">
        <v>2069</v>
      </c>
    </row>
    <row r="677" spans="1:11">
      <c r="A677" s="16" t="s">
        <v>2031</v>
      </c>
      <c r="B677" s="17">
        <v>7</v>
      </c>
      <c r="C677" s="17" t="str">
        <f t="shared" si="21"/>
        <v>204</v>
      </c>
      <c r="D677" s="31" t="s">
        <v>1972</v>
      </c>
      <c r="E677" s="19" t="s">
        <v>2040</v>
      </c>
      <c r="F677" s="19">
        <v>3</v>
      </c>
      <c r="G677" s="19" t="str">
        <f t="shared" si="22"/>
        <v>20502</v>
      </c>
      <c r="I677" s="32" t="s">
        <v>1972</v>
      </c>
      <c r="J677" s="20">
        <v>7</v>
      </c>
      <c r="K677" s="20" t="s">
        <v>2030</v>
      </c>
    </row>
    <row r="678" spans="1:11">
      <c r="A678" s="16" t="s">
        <v>1970</v>
      </c>
      <c r="B678" s="17">
        <v>7</v>
      </c>
      <c r="C678" s="17" t="str">
        <f t="shared" si="21"/>
        <v>208</v>
      </c>
      <c r="D678" s="31" t="s">
        <v>1973</v>
      </c>
      <c r="E678" s="19" t="s">
        <v>2047</v>
      </c>
      <c r="F678" s="19">
        <v>9</v>
      </c>
      <c r="G678" s="19" t="str">
        <f t="shared" si="22"/>
        <v>20502</v>
      </c>
      <c r="I678" s="32" t="s">
        <v>1973</v>
      </c>
      <c r="J678" s="20">
        <v>7</v>
      </c>
      <c r="K678" s="20" t="s">
        <v>2069</v>
      </c>
    </row>
    <row r="679" spans="1:11">
      <c r="A679" s="16" t="s">
        <v>1976</v>
      </c>
      <c r="B679" s="17">
        <v>57</v>
      </c>
      <c r="C679" s="17" t="str">
        <f t="shared" si="21"/>
        <v>221</v>
      </c>
      <c r="D679" s="31" t="s">
        <v>1972</v>
      </c>
      <c r="E679" s="19" t="s">
        <v>2047</v>
      </c>
      <c r="F679" s="19">
        <v>1</v>
      </c>
      <c r="G679" s="19" t="str">
        <f t="shared" si="22"/>
        <v>20502</v>
      </c>
      <c r="I679" s="32" t="s">
        <v>1972</v>
      </c>
      <c r="J679" s="20">
        <v>57</v>
      </c>
      <c r="K679" s="20" t="s">
        <v>2173</v>
      </c>
    </row>
    <row r="680" spans="1:11">
      <c r="A680" s="16" t="s">
        <v>2031</v>
      </c>
      <c r="B680" s="17">
        <v>70</v>
      </c>
      <c r="C680" s="17" t="str">
        <f t="shared" si="21"/>
        <v>204</v>
      </c>
      <c r="D680" s="31" t="s">
        <v>1974</v>
      </c>
      <c r="E680" s="19" t="s">
        <v>2047</v>
      </c>
      <c r="F680" s="19">
        <v>3</v>
      </c>
      <c r="G680" s="19" t="str">
        <f t="shared" si="22"/>
        <v>20502</v>
      </c>
      <c r="I680" s="32" t="s">
        <v>1974</v>
      </c>
      <c r="J680" s="20">
        <v>70</v>
      </c>
      <c r="K680" s="20" t="s">
        <v>2030</v>
      </c>
    </row>
    <row r="681" spans="1:11">
      <c r="A681" s="16" t="s">
        <v>2031</v>
      </c>
      <c r="B681" s="17">
        <v>27</v>
      </c>
      <c r="C681" s="17" t="str">
        <f t="shared" si="21"/>
        <v>204</v>
      </c>
      <c r="D681" s="31" t="s">
        <v>1969</v>
      </c>
      <c r="E681" s="19" t="s">
        <v>2047</v>
      </c>
      <c r="F681" s="19">
        <v>6</v>
      </c>
      <c r="G681" s="19" t="str">
        <f t="shared" si="22"/>
        <v>20502</v>
      </c>
      <c r="I681" s="32" t="s">
        <v>1969</v>
      </c>
      <c r="J681" s="20">
        <v>27</v>
      </c>
      <c r="K681" s="20" t="s">
        <v>2030</v>
      </c>
    </row>
    <row r="682" spans="1:11">
      <c r="A682" s="16" t="s">
        <v>2031</v>
      </c>
      <c r="B682" s="17">
        <v>170</v>
      </c>
      <c r="C682" s="17" t="str">
        <f t="shared" si="21"/>
        <v>204</v>
      </c>
      <c r="D682" s="31" t="s">
        <v>1969</v>
      </c>
      <c r="E682" s="19" t="s">
        <v>2047</v>
      </c>
      <c r="F682" s="19">
        <v>1</v>
      </c>
      <c r="G682" s="19" t="str">
        <f t="shared" si="22"/>
        <v>20502</v>
      </c>
      <c r="I682" s="32" t="s">
        <v>1969</v>
      </c>
      <c r="J682" s="20">
        <v>170</v>
      </c>
      <c r="K682" s="20" t="s">
        <v>2030</v>
      </c>
    </row>
    <row r="683" spans="1:11">
      <c r="A683" s="16" t="s">
        <v>2031</v>
      </c>
      <c r="B683" s="17">
        <v>13</v>
      </c>
      <c r="C683" s="17" t="str">
        <f t="shared" si="21"/>
        <v>204</v>
      </c>
      <c r="D683" s="31" t="s">
        <v>1969</v>
      </c>
      <c r="E683" s="19" t="s">
        <v>2047</v>
      </c>
      <c r="F683" s="19">
        <v>2</v>
      </c>
      <c r="G683" s="19" t="str">
        <f t="shared" si="22"/>
        <v>20502</v>
      </c>
      <c r="I683" s="32" t="s">
        <v>1969</v>
      </c>
      <c r="J683" s="20">
        <v>13</v>
      </c>
      <c r="K683" s="20" t="s">
        <v>2030</v>
      </c>
    </row>
    <row r="684" spans="1:11">
      <c r="A684" s="16" t="s">
        <v>2031</v>
      </c>
      <c r="B684" s="17">
        <v>31</v>
      </c>
      <c r="C684" s="17" t="str">
        <f t="shared" si="21"/>
        <v>204</v>
      </c>
      <c r="D684" s="31" t="s">
        <v>1972</v>
      </c>
      <c r="E684" s="19" t="s">
        <v>2047</v>
      </c>
      <c r="F684" s="19">
        <v>8</v>
      </c>
      <c r="G684" s="19" t="str">
        <f t="shared" si="22"/>
        <v>20502</v>
      </c>
      <c r="I684" s="32" t="s">
        <v>1972</v>
      </c>
      <c r="J684" s="20">
        <v>31</v>
      </c>
      <c r="K684" s="20" t="s">
        <v>2030</v>
      </c>
    </row>
    <row r="685" spans="1:11">
      <c r="A685" s="16" t="s">
        <v>2031</v>
      </c>
      <c r="B685" s="17">
        <v>1</v>
      </c>
      <c r="C685" s="17" t="str">
        <f t="shared" si="21"/>
        <v>204</v>
      </c>
      <c r="D685" s="31" t="s">
        <v>1972</v>
      </c>
      <c r="E685" s="19" t="s">
        <v>2040</v>
      </c>
      <c r="F685" s="19">
        <v>1</v>
      </c>
      <c r="G685" s="19" t="str">
        <f t="shared" si="22"/>
        <v>20502</v>
      </c>
      <c r="I685" s="32" t="s">
        <v>1972</v>
      </c>
      <c r="J685" s="20">
        <v>1</v>
      </c>
      <c r="K685" s="20" t="s">
        <v>2030</v>
      </c>
    </row>
    <row r="686" spans="1:11">
      <c r="A686" s="16" t="s">
        <v>2034</v>
      </c>
      <c r="B686" s="17">
        <v>1</v>
      </c>
      <c r="C686" s="17" t="str">
        <f t="shared" si="21"/>
        <v>204</v>
      </c>
      <c r="D686" s="31" t="s">
        <v>1969</v>
      </c>
      <c r="E686" s="19" t="s">
        <v>2062</v>
      </c>
      <c r="F686" s="19">
        <v>3</v>
      </c>
      <c r="G686" s="19" t="str">
        <f t="shared" si="22"/>
        <v>20805</v>
      </c>
      <c r="I686" s="32" t="s">
        <v>1969</v>
      </c>
      <c r="J686" s="20">
        <v>1</v>
      </c>
      <c r="K686" s="20" t="s">
        <v>2030</v>
      </c>
    </row>
    <row r="687" spans="1:11">
      <c r="A687" s="16" t="s">
        <v>2031</v>
      </c>
      <c r="B687" s="17">
        <v>10</v>
      </c>
      <c r="C687" s="17" t="str">
        <f t="shared" si="21"/>
        <v>204</v>
      </c>
      <c r="D687" s="31" t="s">
        <v>1969</v>
      </c>
      <c r="E687" s="19" t="s">
        <v>1976</v>
      </c>
      <c r="F687" s="19">
        <v>7</v>
      </c>
      <c r="G687" s="19" t="str">
        <f t="shared" si="22"/>
        <v>22102</v>
      </c>
      <c r="I687" s="32" t="s">
        <v>1969</v>
      </c>
      <c r="J687" s="20">
        <v>10</v>
      </c>
      <c r="K687" s="20" t="s">
        <v>2030</v>
      </c>
    </row>
    <row r="688" spans="1:11">
      <c r="A688" s="16" t="s">
        <v>2031</v>
      </c>
      <c r="B688" s="17">
        <v>41</v>
      </c>
      <c r="C688" s="17" t="str">
        <f t="shared" si="21"/>
        <v>204</v>
      </c>
      <c r="D688" s="31" t="s">
        <v>1969</v>
      </c>
      <c r="E688" s="19" t="s">
        <v>2062</v>
      </c>
      <c r="F688" s="19">
        <v>3</v>
      </c>
      <c r="G688" s="19" t="str">
        <f t="shared" si="22"/>
        <v>20805</v>
      </c>
      <c r="I688" s="32" t="s">
        <v>1969</v>
      </c>
      <c r="J688" s="20">
        <v>41</v>
      </c>
      <c r="K688" s="20" t="s">
        <v>2030</v>
      </c>
    </row>
    <row r="689" spans="1:11">
      <c r="A689" s="16" t="s">
        <v>2031</v>
      </c>
      <c r="B689" s="17">
        <v>164</v>
      </c>
      <c r="C689" s="17" t="str">
        <f t="shared" si="21"/>
        <v>204</v>
      </c>
      <c r="D689" s="31" t="s">
        <v>1969</v>
      </c>
      <c r="E689" s="19" t="s">
        <v>2041</v>
      </c>
      <c r="F689" s="19">
        <v>1</v>
      </c>
      <c r="G689" s="19" t="str">
        <f t="shared" si="22"/>
        <v>20502</v>
      </c>
      <c r="I689" s="32" t="s">
        <v>1969</v>
      </c>
      <c r="J689" s="20">
        <v>164</v>
      </c>
      <c r="K689" s="20" t="s">
        <v>2030</v>
      </c>
    </row>
    <row r="690" spans="1:11">
      <c r="A690" s="16" t="s">
        <v>2031</v>
      </c>
      <c r="B690" s="17">
        <v>40</v>
      </c>
      <c r="C690" s="17" t="str">
        <f t="shared" si="21"/>
        <v>204</v>
      </c>
      <c r="D690" s="31" t="s">
        <v>1974</v>
      </c>
      <c r="E690" s="19" t="s">
        <v>2041</v>
      </c>
      <c r="F690" s="19">
        <v>1</v>
      </c>
      <c r="G690" s="19" t="str">
        <f t="shared" si="22"/>
        <v>20502</v>
      </c>
      <c r="I690" s="32" t="s">
        <v>1974</v>
      </c>
      <c r="J690" s="20">
        <v>40</v>
      </c>
      <c r="K690" s="20" t="s">
        <v>2030</v>
      </c>
    </row>
    <row r="691" spans="1:11">
      <c r="A691" s="16" t="s">
        <v>2031</v>
      </c>
      <c r="B691" s="17">
        <v>49</v>
      </c>
      <c r="C691" s="17" t="str">
        <f t="shared" si="21"/>
        <v>204</v>
      </c>
      <c r="D691" s="31" t="s">
        <v>1969</v>
      </c>
      <c r="E691" s="19" t="s">
        <v>2041</v>
      </c>
      <c r="F691" s="19">
        <v>3</v>
      </c>
      <c r="G691" s="19" t="str">
        <f t="shared" si="22"/>
        <v>20502</v>
      </c>
      <c r="I691" s="32" t="s">
        <v>1969</v>
      </c>
      <c r="J691" s="20">
        <v>49</v>
      </c>
      <c r="K691" s="20" t="s">
        <v>2030</v>
      </c>
    </row>
    <row r="692" spans="1:11">
      <c r="A692" s="16" t="s">
        <v>2031</v>
      </c>
      <c r="B692" s="17">
        <v>35</v>
      </c>
      <c r="C692" s="17" t="str">
        <f t="shared" si="21"/>
        <v>204</v>
      </c>
      <c r="D692" s="31" t="s">
        <v>1969</v>
      </c>
      <c r="E692" s="19" t="s">
        <v>2047</v>
      </c>
      <c r="F692" s="19">
        <v>4</v>
      </c>
      <c r="G692" s="19" t="str">
        <f t="shared" si="22"/>
        <v>20502</v>
      </c>
      <c r="I692" s="32" t="s">
        <v>1969</v>
      </c>
      <c r="J692" s="20">
        <v>35</v>
      </c>
      <c r="K692" s="20" t="s">
        <v>2030</v>
      </c>
    </row>
    <row r="693" spans="1:11">
      <c r="A693" s="16" t="s">
        <v>2031</v>
      </c>
      <c r="B693" s="17">
        <v>187</v>
      </c>
      <c r="C693" s="17" t="str">
        <f t="shared" si="21"/>
        <v>204</v>
      </c>
      <c r="D693" s="31" t="s">
        <v>1969</v>
      </c>
      <c r="E693" s="19" t="s">
        <v>2047</v>
      </c>
      <c r="F693" s="19">
        <v>10</v>
      </c>
      <c r="G693" s="19" t="str">
        <f t="shared" si="22"/>
        <v>20502</v>
      </c>
      <c r="I693" s="32" t="s">
        <v>1969</v>
      </c>
      <c r="J693" s="20">
        <v>187</v>
      </c>
      <c r="K693" s="20" t="s">
        <v>2030</v>
      </c>
    </row>
    <row r="694" spans="1:11">
      <c r="A694" s="16" t="s">
        <v>2031</v>
      </c>
      <c r="B694" s="17">
        <v>162</v>
      </c>
      <c r="C694" s="17" t="str">
        <f t="shared" si="21"/>
        <v>204</v>
      </c>
      <c r="D694" s="31" t="s">
        <v>1969</v>
      </c>
      <c r="E694" s="19" t="s">
        <v>2047</v>
      </c>
      <c r="F694" s="19">
        <v>2</v>
      </c>
      <c r="G694" s="19" t="str">
        <f t="shared" si="22"/>
        <v>20502</v>
      </c>
      <c r="I694" s="32" t="s">
        <v>1969</v>
      </c>
      <c r="J694" s="20">
        <v>162</v>
      </c>
      <c r="K694" s="20" t="s">
        <v>2030</v>
      </c>
    </row>
    <row r="695" spans="1:11">
      <c r="A695" s="16" t="s">
        <v>2031</v>
      </c>
      <c r="B695" s="17">
        <v>28</v>
      </c>
      <c r="C695" s="17" t="str">
        <f t="shared" si="21"/>
        <v>204</v>
      </c>
      <c r="D695" s="31" t="s">
        <v>1972</v>
      </c>
      <c r="E695" s="19" t="s">
        <v>2047</v>
      </c>
      <c r="F695" s="19">
        <v>3</v>
      </c>
      <c r="G695" s="19" t="str">
        <f t="shared" si="22"/>
        <v>20502</v>
      </c>
      <c r="I695" s="32" t="s">
        <v>1972</v>
      </c>
      <c r="J695" s="20">
        <v>28</v>
      </c>
      <c r="K695" s="20" t="s">
        <v>2030</v>
      </c>
    </row>
    <row r="696" spans="1:11">
      <c r="A696" s="16" t="s">
        <v>2031</v>
      </c>
      <c r="B696" s="17">
        <v>2</v>
      </c>
      <c r="C696" s="17" t="str">
        <f t="shared" si="21"/>
        <v>204</v>
      </c>
      <c r="D696" s="31" t="s">
        <v>1969</v>
      </c>
      <c r="E696" s="19" t="s">
        <v>2047</v>
      </c>
      <c r="F696" s="19">
        <v>2</v>
      </c>
      <c r="G696" s="19" t="str">
        <f t="shared" si="22"/>
        <v>20502</v>
      </c>
      <c r="I696" s="32" t="s">
        <v>1969</v>
      </c>
      <c r="J696" s="20">
        <v>2</v>
      </c>
      <c r="K696" s="20" t="s">
        <v>2030</v>
      </c>
    </row>
    <row r="697" spans="1:11">
      <c r="A697" s="16" t="s">
        <v>2031</v>
      </c>
      <c r="B697" s="17">
        <v>20</v>
      </c>
      <c r="C697" s="17" t="str">
        <f t="shared" si="21"/>
        <v>204</v>
      </c>
      <c r="D697" s="31" t="s">
        <v>1974</v>
      </c>
      <c r="E697" s="19" t="s">
        <v>2047</v>
      </c>
      <c r="F697" s="19">
        <v>14</v>
      </c>
      <c r="G697" s="19" t="str">
        <f t="shared" si="22"/>
        <v>20502</v>
      </c>
      <c r="I697" s="32" t="s">
        <v>1974</v>
      </c>
      <c r="J697" s="20">
        <v>20</v>
      </c>
      <c r="K697" s="20" t="s">
        <v>2030</v>
      </c>
    </row>
    <row r="698" spans="1:11">
      <c r="A698" s="16" t="s">
        <v>2031</v>
      </c>
      <c r="B698" s="17">
        <v>6</v>
      </c>
      <c r="C698" s="17" t="str">
        <f t="shared" si="21"/>
        <v>204</v>
      </c>
      <c r="D698" s="31" t="s">
        <v>1969</v>
      </c>
      <c r="E698" s="19" t="s">
        <v>2047</v>
      </c>
      <c r="F698" s="19">
        <v>2</v>
      </c>
      <c r="G698" s="19" t="str">
        <f t="shared" si="22"/>
        <v>20502</v>
      </c>
      <c r="I698" s="32" t="s">
        <v>1969</v>
      </c>
      <c r="J698" s="20">
        <v>6</v>
      </c>
      <c r="K698" s="20" t="s">
        <v>2030</v>
      </c>
    </row>
    <row r="699" spans="1:11">
      <c r="A699" s="16" t="s">
        <v>2031</v>
      </c>
      <c r="B699" s="17">
        <v>98</v>
      </c>
      <c r="C699" s="17" t="str">
        <f t="shared" si="21"/>
        <v>204</v>
      </c>
      <c r="D699" s="31" t="s">
        <v>1974</v>
      </c>
      <c r="E699" s="19" t="s">
        <v>1976</v>
      </c>
      <c r="F699" s="19">
        <v>3</v>
      </c>
      <c r="G699" s="19" t="str">
        <f t="shared" si="22"/>
        <v>22102</v>
      </c>
      <c r="I699" s="32" t="s">
        <v>1974</v>
      </c>
      <c r="J699" s="20">
        <v>98</v>
      </c>
      <c r="K699" s="20" t="s">
        <v>2030</v>
      </c>
    </row>
    <row r="700" spans="1:11">
      <c r="A700" s="16" t="s">
        <v>2034</v>
      </c>
      <c r="B700" s="17">
        <v>115</v>
      </c>
      <c r="C700" s="17" t="str">
        <f t="shared" si="21"/>
        <v>204</v>
      </c>
      <c r="D700" s="31" t="s">
        <v>1969</v>
      </c>
      <c r="E700" s="19" t="s">
        <v>2062</v>
      </c>
      <c r="F700" s="19">
        <v>3</v>
      </c>
      <c r="G700" s="19" t="str">
        <f t="shared" si="22"/>
        <v>20805</v>
      </c>
      <c r="I700" s="32" t="s">
        <v>1969</v>
      </c>
      <c r="J700" s="20">
        <v>115</v>
      </c>
      <c r="K700" s="20" t="s">
        <v>2030</v>
      </c>
    </row>
    <row r="701" spans="1:11">
      <c r="A701" s="16" t="s">
        <v>2031</v>
      </c>
      <c r="B701" s="17">
        <v>46</v>
      </c>
      <c r="C701" s="17" t="str">
        <f t="shared" si="21"/>
        <v>204</v>
      </c>
      <c r="D701" s="31" t="s">
        <v>1969</v>
      </c>
      <c r="E701" s="19" t="s">
        <v>2041</v>
      </c>
      <c r="F701" s="19">
        <v>2</v>
      </c>
      <c r="G701" s="19" t="str">
        <f t="shared" si="22"/>
        <v>20502</v>
      </c>
      <c r="I701" s="32" t="s">
        <v>1969</v>
      </c>
      <c r="J701" s="20">
        <v>46</v>
      </c>
      <c r="K701" s="20" t="s">
        <v>2030</v>
      </c>
    </row>
    <row r="702" spans="1:11">
      <c r="A702" s="16" t="s">
        <v>2031</v>
      </c>
      <c r="B702" s="17">
        <v>2</v>
      </c>
      <c r="C702" s="17" t="str">
        <f t="shared" si="21"/>
        <v>204</v>
      </c>
      <c r="D702" s="31" t="s">
        <v>1969</v>
      </c>
      <c r="E702" s="19" t="s">
        <v>2041</v>
      </c>
      <c r="F702" s="19">
        <v>5</v>
      </c>
      <c r="G702" s="19" t="str">
        <f t="shared" si="22"/>
        <v>20502</v>
      </c>
      <c r="I702" s="32" t="s">
        <v>1969</v>
      </c>
      <c r="J702" s="20">
        <v>2</v>
      </c>
      <c r="K702" s="20" t="s">
        <v>2030</v>
      </c>
    </row>
    <row r="703" spans="1:11">
      <c r="A703" s="16" t="s">
        <v>2031</v>
      </c>
      <c r="B703" s="17">
        <v>2</v>
      </c>
      <c r="C703" s="17" t="str">
        <f t="shared" si="21"/>
        <v>204</v>
      </c>
      <c r="D703" s="31" t="s">
        <v>1972</v>
      </c>
      <c r="E703" s="19" t="s">
        <v>2040</v>
      </c>
      <c r="F703" s="19">
        <v>8</v>
      </c>
      <c r="G703" s="19" t="str">
        <f t="shared" si="22"/>
        <v>20502</v>
      </c>
      <c r="I703" s="32" t="s">
        <v>1972</v>
      </c>
      <c r="J703" s="20">
        <v>2</v>
      </c>
      <c r="K703" s="20" t="s">
        <v>2030</v>
      </c>
    </row>
    <row r="704" spans="1:11">
      <c r="A704" s="16" t="s">
        <v>2031</v>
      </c>
      <c r="B704" s="17">
        <v>45</v>
      </c>
      <c r="C704" s="17" t="str">
        <f t="shared" si="21"/>
        <v>204</v>
      </c>
      <c r="D704" s="31" t="s">
        <v>2193</v>
      </c>
      <c r="E704" s="19" t="s">
        <v>2040</v>
      </c>
      <c r="F704" s="19">
        <v>1</v>
      </c>
      <c r="G704" s="19" t="str">
        <f t="shared" si="22"/>
        <v>20502</v>
      </c>
      <c r="I704" s="32" t="s">
        <v>2193</v>
      </c>
      <c r="J704" s="20">
        <v>45</v>
      </c>
      <c r="K704" s="20" t="s">
        <v>2030</v>
      </c>
    </row>
    <row r="705" spans="1:11">
      <c r="A705" s="16" t="s">
        <v>1970</v>
      </c>
      <c r="B705" s="17">
        <v>1</v>
      </c>
      <c r="C705" s="17" t="str">
        <f t="shared" si="21"/>
        <v>208</v>
      </c>
      <c r="D705" s="31" t="s">
        <v>1973</v>
      </c>
      <c r="E705" s="19" t="s">
        <v>1976</v>
      </c>
      <c r="F705" s="19">
        <v>1</v>
      </c>
      <c r="G705" s="19" t="str">
        <f t="shared" si="22"/>
        <v>22102</v>
      </c>
      <c r="I705" s="32" t="s">
        <v>1973</v>
      </c>
      <c r="J705" s="20">
        <v>1</v>
      </c>
      <c r="K705" s="20" t="s">
        <v>2069</v>
      </c>
    </row>
    <row r="706" spans="1:11">
      <c r="A706" s="16" t="s">
        <v>1976</v>
      </c>
      <c r="B706" s="17">
        <v>3</v>
      </c>
      <c r="C706" s="17" t="str">
        <f t="shared" si="21"/>
        <v>221</v>
      </c>
      <c r="D706" s="31" t="s">
        <v>1972</v>
      </c>
      <c r="E706" s="19" t="s">
        <v>2047</v>
      </c>
      <c r="F706" s="19">
        <v>16</v>
      </c>
      <c r="G706" s="19" t="str">
        <f t="shared" si="22"/>
        <v>20502</v>
      </c>
      <c r="I706" s="32" t="s">
        <v>1972</v>
      </c>
      <c r="J706" s="20">
        <v>3</v>
      </c>
      <c r="K706" s="20" t="s">
        <v>2173</v>
      </c>
    </row>
    <row r="707" spans="1:11">
      <c r="A707" s="16" t="s">
        <v>1970</v>
      </c>
      <c r="B707" s="17">
        <v>1</v>
      </c>
      <c r="C707" s="17" t="str">
        <f t="shared" ref="C707:C770" si="23">MID(A707,1,3)</f>
        <v>208</v>
      </c>
      <c r="D707" s="31" t="s">
        <v>1973</v>
      </c>
      <c r="E707" s="19" t="s">
        <v>2047</v>
      </c>
      <c r="F707" s="19">
        <v>1</v>
      </c>
      <c r="G707" s="19" t="str">
        <f t="shared" ref="G707:G770" si="24">MID(E707,1,5)</f>
        <v>20502</v>
      </c>
      <c r="I707" s="32" t="s">
        <v>1973</v>
      </c>
      <c r="J707" s="20">
        <v>1</v>
      </c>
      <c r="K707" s="20" t="s">
        <v>2069</v>
      </c>
    </row>
    <row r="708" spans="1:11">
      <c r="A708" s="16" t="s">
        <v>2032</v>
      </c>
      <c r="B708" s="17">
        <v>1</v>
      </c>
      <c r="C708" s="17" t="str">
        <f t="shared" si="23"/>
        <v>204</v>
      </c>
      <c r="D708" s="31" t="s">
        <v>1969</v>
      </c>
      <c r="E708" s="19" t="s">
        <v>2040</v>
      </c>
      <c r="F708" s="19">
        <v>3</v>
      </c>
      <c r="G708" s="19" t="str">
        <f t="shared" si="24"/>
        <v>20502</v>
      </c>
      <c r="I708" s="32" t="s">
        <v>1969</v>
      </c>
      <c r="J708" s="20">
        <v>1</v>
      </c>
      <c r="K708" s="20" t="s">
        <v>2030</v>
      </c>
    </row>
    <row r="709" spans="1:11">
      <c r="A709" s="16" t="s">
        <v>2045</v>
      </c>
      <c r="B709" s="17">
        <v>12</v>
      </c>
      <c r="C709" s="17" t="str">
        <f t="shared" si="23"/>
        <v>204</v>
      </c>
      <c r="D709" s="31" t="s">
        <v>1974</v>
      </c>
      <c r="E709" s="19" t="s">
        <v>2047</v>
      </c>
      <c r="F709" s="19">
        <v>11</v>
      </c>
      <c r="G709" s="19" t="str">
        <f t="shared" si="24"/>
        <v>20502</v>
      </c>
      <c r="I709" s="32" t="s">
        <v>1974</v>
      </c>
      <c r="J709" s="20">
        <v>12</v>
      </c>
      <c r="K709" s="20" t="s">
        <v>2030</v>
      </c>
    </row>
    <row r="710" spans="1:11">
      <c r="A710" s="16" t="s">
        <v>2045</v>
      </c>
      <c r="B710" s="17">
        <v>15</v>
      </c>
      <c r="C710" s="17" t="str">
        <f t="shared" si="23"/>
        <v>204</v>
      </c>
      <c r="D710" s="31" t="s">
        <v>1969</v>
      </c>
      <c r="E710" s="19" t="s">
        <v>2047</v>
      </c>
      <c r="F710" s="19">
        <v>8</v>
      </c>
      <c r="G710" s="19" t="str">
        <f t="shared" si="24"/>
        <v>20502</v>
      </c>
      <c r="I710" s="32" t="s">
        <v>1969</v>
      </c>
      <c r="J710" s="20">
        <v>15</v>
      </c>
      <c r="K710" s="20" t="s">
        <v>2030</v>
      </c>
    </row>
    <row r="711" spans="1:11">
      <c r="A711" s="16" t="s">
        <v>2045</v>
      </c>
      <c r="B711" s="17">
        <v>75</v>
      </c>
      <c r="C711" s="17" t="str">
        <f t="shared" si="23"/>
        <v>204</v>
      </c>
      <c r="D711" s="31" t="s">
        <v>1969</v>
      </c>
      <c r="E711" s="19" t="s">
        <v>2047</v>
      </c>
      <c r="F711" s="19">
        <v>11</v>
      </c>
      <c r="G711" s="19" t="str">
        <f t="shared" si="24"/>
        <v>20502</v>
      </c>
      <c r="I711" s="32" t="s">
        <v>1969</v>
      </c>
      <c r="J711" s="20">
        <v>75</v>
      </c>
      <c r="K711" s="20" t="s">
        <v>2030</v>
      </c>
    </row>
    <row r="712" spans="1:11">
      <c r="A712" s="16" t="s">
        <v>2036</v>
      </c>
      <c r="B712" s="17">
        <v>14</v>
      </c>
      <c r="C712" s="17" t="str">
        <f t="shared" si="23"/>
        <v>204</v>
      </c>
      <c r="D712" s="31" t="s">
        <v>1969</v>
      </c>
      <c r="E712" s="19" t="s">
        <v>2047</v>
      </c>
      <c r="F712" s="19">
        <v>3</v>
      </c>
      <c r="G712" s="19" t="str">
        <f t="shared" si="24"/>
        <v>20502</v>
      </c>
      <c r="I712" s="32" t="s">
        <v>1969</v>
      </c>
      <c r="J712" s="20">
        <v>14</v>
      </c>
      <c r="K712" s="20" t="s">
        <v>2030</v>
      </c>
    </row>
    <row r="713" spans="1:11">
      <c r="A713" s="16" t="s">
        <v>2035</v>
      </c>
      <c r="B713" s="17">
        <v>21</v>
      </c>
      <c r="C713" s="17" t="str">
        <f t="shared" si="23"/>
        <v>204</v>
      </c>
      <c r="D713" s="31" t="s">
        <v>1969</v>
      </c>
      <c r="E713" s="19" t="s">
        <v>2047</v>
      </c>
      <c r="F713" s="19">
        <v>1</v>
      </c>
      <c r="G713" s="19" t="str">
        <f t="shared" si="24"/>
        <v>20502</v>
      </c>
      <c r="I713" s="32" t="s">
        <v>1969</v>
      </c>
      <c r="J713" s="20">
        <v>21</v>
      </c>
      <c r="K713" s="20" t="s">
        <v>2030</v>
      </c>
    </row>
    <row r="714" spans="1:11">
      <c r="A714" s="16" t="s">
        <v>2032</v>
      </c>
      <c r="B714" s="17">
        <v>2</v>
      </c>
      <c r="C714" s="17" t="str">
        <f t="shared" si="23"/>
        <v>204</v>
      </c>
      <c r="D714" s="31" t="s">
        <v>1969</v>
      </c>
      <c r="E714" s="19" t="s">
        <v>2047</v>
      </c>
      <c r="F714" s="19">
        <v>6</v>
      </c>
      <c r="G714" s="19" t="str">
        <f t="shared" si="24"/>
        <v>20502</v>
      </c>
      <c r="I714" s="32" t="s">
        <v>1969</v>
      </c>
      <c r="J714" s="20">
        <v>2</v>
      </c>
      <c r="K714" s="20" t="s">
        <v>2030</v>
      </c>
    </row>
    <row r="715" spans="1:11">
      <c r="A715" s="16" t="s">
        <v>2045</v>
      </c>
      <c r="B715" s="17">
        <v>16</v>
      </c>
      <c r="C715" s="17" t="str">
        <f t="shared" si="23"/>
        <v>204</v>
      </c>
      <c r="D715" s="31" t="s">
        <v>1969</v>
      </c>
      <c r="E715" s="19" t="s">
        <v>2040</v>
      </c>
      <c r="F715" s="19">
        <v>5</v>
      </c>
      <c r="G715" s="19" t="str">
        <f t="shared" si="24"/>
        <v>20502</v>
      </c>
      <c r="I715" s="32" t="s">
        <v>1969</v>
      </c>
      <c r="J715" s="20">
        <v>16</v>
      </c>
      <c r="K715" s="20" t="s">
        <v>2030</v>
      </c>
    </row>
    <row r="716" spans="1:11">
      <c r="A716" s="16" t="s">
        <v>2036</v>
      </c>
      <c r="B716" s="17">
        <v>8</v>
      </c>
      <c r="C716" s="17" t="str">
        <f t="shared" si="23"/>
        <v>204</v>
      </c>
      <c r="D716" s="31" t="s">
        <v>1974</v>
      </c>
      <c r="E716" s="19" t="s">
        <v>2040</v>
      </c>
      <c r="F716" s="19">
        <v>3</v>
      </c>
      <c r="G716" s="19" t="str">
        <f t="shared" si="24"/>
        <v>20502</v>
      </c>
      <c r="I716" s="32" t="s">
        <v>1974</v>
      </c>
      <c r="J716" s="20">
        <v>8</v>
      </c>
      <c r="K716" s="20" t="s">
        <v>2030</v>
      </c>
    </row>
    <row r="717" spans="1:11">
      <c r="A717" s="16" t="s">
        <v>2033</v>
      </c>
      <c r="B717" s="17">
        <v>10</v>
      </c>
      <c r="C717" s="17" t="str">
        <f t="shared" si="23"/>
        <v>204</v>
      </c>
      <c r="D717" s="31" t="s">
        <v>1969</v>
      </c>
      <c r="E717" s="19" t="s">
        <v>2047</v>
      </c>
      <c r="F717" s="19">
        <v>28</v>
      </c>
      <c r="G717" s="19" t="str">
        <f t="shared" si="24"/>
        <v>20502</v>
      </c>
      <c r="I717" s="32" t="s">
        <v>1969</v>
      </c>
      <c r="J717" s="20">
        <v>10</v>
      </c>
      <c r="K717" s="20" t="s">
        <v>2030</v>
      </c>
    </row>
    <row r="718" spans="1:11">
      <c r="A718" s="16" t="s">
        <v>1970</v>
      </c>
      <c r="B718" s="17">
        <v>2</v>
      </c>
      <c r="C718" s="17" t="str">
        <f t="shared" si="23"/>
        <v>208</v>
      </c>
      <c r="D718" s="31" t="s">
        <v>1973</v>
      </c>
      <c r="E718" s="19" t="s">
        <v>2047</v>
      </c>
      <c r="F718" s="19">
        <v>28</v>
      </c>
      <c r="G718" s="19" t="str">
        <f t="shared" si="24"/>
        <v>20502</v>
      </c>
      <c r="I718" s="32" t="s">
        <v>1973</v>
      </c>
      <c r="J718" s="20">
        <v>2</v>
      </c>
      <c r="K718" s="20" t="s">
        <v>2069</v>
      </c>
    </row>
    <row r="719" spans="1:11">
      <c r="A719" s="16" t="s">
        <v>1970</v>
      </c>
      <c r="B719" s="17">
        <v>2</v>
      </c>
      <c r="C719" s="17" t="str">
        <f t="shared" si="23"/>
        <v>208</v>
      </c>
      <c r="D719" s="31" t="s">
        <v>1973</v>
      </c>
      <c r="E719" s="19" t="s">
        <v>2047</v>
      </c>
      <c r="F719" s="19">
        <v>25</v>
      </c>
      <c r="G719" s="19" t="str">
        <f t="shared" si="24"/>
        <v>20502</v>
      </c>
      <c r="I719" s="32" t="s">
        <v>1973</v>
      </c>
      <c r="J719" s="20">
        <v>2</v>
      </c>
      <c r="K719" s="20" t="s">
        <v>2069</v>
      </c>
    </row>
    <row r="720" spans="1:11">
      <c r="A720" s="16" t="s">
        <v>2039</v>
      </c>
      <c r="B720" s="17">
        <v>100</v>
      </c>
      <c r="C720" s="17" t="str">
        <f t="shared" si="23"/>
        <v>205</v>
      </c>
      <c r="D720" s="31" t="s">
        <v>1969</v>
      </c>
      <c r="E720" s="19" t="s">
        <v>1976</v>
      </c>
      <c r="F720" s="19">
        <v>7</v>
      </c>
      <c r="G720" s="19" t="str">
        <f t="shared" si="24"/>
        <v>22102</v>
      </c>
      <c r="I720" s="32" t="s">
        <v>1969</v>
      </c>
      <c r="J720" s="20">
        <v>100</v>
      </c>
      <c r="K720" s="20" t="s">
        <v>2038</v>
      </c>
    </row>
    <row r="721" spans="1:11">
      <c r="A721" s="16" t="s">
        <v>2039</v>
      </c>
      <c r="B721" s="17">
        <v>100</v>
      </c>
      <c r="C721" s="17" t="str">
        <f t="shared" si="23"/>
        <v>205</v>
      </c>
      <c r="D721" s="31" t="s">
        <v>1969</v>
      </c>
      <c r="E721" s="19" t="s">
        <v>2062</v>
      </c>
      <c r="F721" s="19">
        <v>3</v>
      </c>
      <c r="G721" s="19" t="str">
        <f t="shared" si="24"/>
        <v>20805</v>
      </c>
      <c r="I721" s="32" t="s">
        <v>1969</v>
      </c>
      <c r="J721" s="20">
        <v>100</v>
      </c>
      <c r="K721" s="20" t="s">
        <v>2038</v>
      </c>
    </row>
    <row r="722" spans="1:11">
      <c r="A722" s="16" t="s">
        <v>2041</v>
      </c>
      <c r="B722" s="17">
        <v>97</v>
      </c>
      <c r="C722" s="17" t="str">
        <f t="shared" si="23"/>
        <v>205</v>
      </c>
      <c r="D722" s="31" t="s">
        <v>1969</v>
      </c>
      <c r="E722" s="19" t="s">
        <v>2041</v>
      </c>
      <c r="F722" s="19">
        <v>11</v>
      </c>
      <c r="G722" s="19" t="str">
        <f t="shared" si="24"/>
        <v>20502</v>
      </c>
      <c r="I722" s="32" t="s">
        <v>1969</v>
      </c>
      <c r="J722" s="20">
        <v>97</v>
      </c>
      <c r="K722" s="20" t="s">
        <v>2038</v>
      </c>
    </row>
    <row r="723" spans="1:11">
      <c r="A723" s="16" t="s">
        <v>2047</v>
      </c>
      <c r="B723" s="17">
        <v>96</v>
      </c>
      <c r="C723" s="17" t="str">
        <f t="shared" si="23"/>
        <v>205</v>
      </c>
      <c r="D723" s="31" t="s">
        <v>1969</v>
      </c>
      <c r="E723" s="19" t="s">
        <v>2041</v>
      </c>
      <c r="F723" s="19">
        <v>7</v>
      </c>
      <c r="G723" s="19" t="str">
        <f t="shared" si="24"/>
        <v>20502</v>
      </c>
      <c r="I723" s="32" t="s">
        <v>1969</v>
      </c>
      <c r="J723" s="20">
        <v>96</v>
      </c>
      <c r="K723" s="20" t="s">
        <v>2038</v>
      </c>
    </row>
    <row r="724" spans="1:11">
      <c r="A724" s="16" t="s">
        <v>2043</v>
      </c>
      <c r="B724" s="17">
        <v>94</v>
      </c>
      <c r="C724" s="17" t="str">
        <f t="shared" si="23"/>
        <v>205</v>
      </c>
      <c r="D724" s="31" t="s">
        <v>1969</v>
      </c>
      <c r="E724" s="19" t="s">
        <v>2041</v>
      </c>
      <c r="F724" s="19">
        <v>3</v>
      </c>
      <c r="G724" s="19" t="str">
        <f t="shared" si="24"/>
        <v>20502</v>
      </c>
      <c r="I724" s="32" t="s">
        <v>1969</v>
      </c>
      <c r="J724" s="20">
        <v>94</v>
      </c>
      <c r="K724" s="20" t="s">
        <v>2038</v>
      </c>
    </row>
    <row r="725" spans="1:11">
      <c r="A725" s="16" t="s">
        <v>2039</v>
      </c>
      <c r="B725" s="17">
        <v>89</v>
      </c>
      <c r="C725" s="17" t="str">
        <f t="shared" si="23"/>
        <v>205</v>
      </c>
      <c r="D725" s="31" t="s">
        <v>1969</v>
      </c>
      <c r="E725" s="19" t="s">
        <v>2041</v>
      </c>
      <c r="F725" s="19">
        <v>1</v>
      </c>
      <c r="G725" s="19" t="str">
        <f t="shared" si="24"/>
        <v>20502</v>
      </c>
      <c r="I725" s="32" t="s">
        <v>1969</v>
      </c>
      <c r="J725" s="20">
        <v>89</v>
      </c>
      <c r="K725" s="20" t="s">
        <v>2038</v>
      </c>
    </row>
    <row r="726" spans="1:11">
      <c r="A726" s="16" t="s">
        <v>2039</v>
      </c>
      <c r="B726" s="17">
        <v>85</v>
      </c>
      <c r="C726" s="17" t="str">
        <f t="shared" si="23"/>
        <v>205</v>
      </c>
      <c r="D726" s="31" t="s">
        <v>1969</v>
      </c>
      <c r="E726" s="19" t="s">
        <v>2041</v>
      </c>
      <c r="F726" s="19">
        <v>6</v>
      </c>
      <c r="G726" s="19" t="str">
        <f t="shared" si="24"/>
        <v>20502</v>
      </c>
      <c r="I726" s="32" t="s">
        <v>1969</v>
      </c>
      <c r="J726" s="20">
        <v>85</v>
      </c>
      <c r="K726" s="20" t="s">
        <v>2038</v>
      </c>
    </row>
    <row r="727" spans="1:11">
      <c r="A727" s="16" t="s">
        <v>2047</v>
      </c>
      <c r="B727" s="17">
        <v>85</v>
      </c>
      <c r="C727" s="17" t="str">
        <f t="shared" si="23"/>
        <v>205</v>
      </c>
      <c r="D727" s="31" t="s">
        <v>1973</v>
      </c>
      <c r="E727" s="19" t="s">
        <v>2041</v>
      </c>
      <c r="F727" s="19">
        <v>4</v>
      </c>
      <c r="G727" s="19" t="str">
        <f t="shared" si="24"/>
        <v>20502</v>
      </c>
      <c r="I727" s="32" t="s">
        <v>1973</v>
      </c>
      <c r="J727" s="20">
        <v>85</v>
      </c>
      <c r="K727" s="20" t="s">
        <v>2038</v>
      </c>
    </row>
    <row r="728" spans="1:11">
      <c r="A728" s="16" t="s">
        <v>2047</v>
      </c>
      <c r="B728" s="17">
        <v>76</v>
      </c>
      <c r="C728" s="17" t="str">
        <f t="shared" si="23"/>
        <v>205</v>
      </c>
      <c r="D728" s="31" t="s">
        <v>1969</v>
      </c>
      <c r="E728" s="19" t="s">
        <v>2194</v>
      </c>
      <c r="F728" s="19">
        <v>14</v>
      </c>
      <c r="G728" s="19" t="str">
        <f t="shared" si="24"/>
        <v>20799</v>
      </c>
      <c r="I728" s="32" t="s">
        <v>1969</v>
      </c>
      <c r="J728" s="20">
        <v>76</v>
      </c>
      <c r="K728" s="20" t="s">
        <v>2038</v>
      </c>
    </row>
    <row r="729" spans="1:11">
      <c r="A729" s="16" t="s">
        <v>2049</v>
      </c>
      <c r="B729" s="17">
        <v>76</v>
      </c>
      <c r="C729" s="17" t="str">
        <f t="shared" si="23"/>
        <v>205</v>
      </c>
      <c r="D729" s="31" t="s">
        <v>1969</v>
      </c>
      <c r="E729" s="19" t="s">
        <v>2047</v>
      </c>
      <c r="F729" s="19">
        <v>31</v>
      </c>
      <c r="G729" s="19" t="str">
        <f t="shared" si="24"/>
        <v>20502</v>
      </c>
      <c r="I729" s="32" t="s">
        <v>1969</v>
      </c>
      <c r="J729" s="20">
        <v>76</v>
      </c>
      <c r="K729" s="20" t="s">
        <v>2038</v>
      </c>
    </row>
    <row r="730" spans="1:11">
      <c r="A730" s="16" t="s">
        <v>2040</v>
      </c>
      <c r="B730" s="17">
        <v>71</v>
      </c>
      <c r="C730" s="17" t="str">
        <f t="shared" si="23"/>
        <v>205</v>
      </c>
      <c r="D730" s="31" t="s">
        <v>1973</v>
      </c>
      <c r="E730" s="19" t="s">
        <v>2047</v>
      </c>
      <c r="F730" s="19">
        <v>40</v>
      </c>
      <c r="G730" s="19" t="str">
        <f t="shared" si="24"/>
        <v>20502</v>
      </c>
      <c r="I730" s="32" t="s">
        <v>1973</v>
      </c>
      <c r="J730" s="20">
        <v>71</v>
      </c>
      <c r="K730" s="20" t="s">
        <v>2038</v>
      </c>
    </row>
    <row r="731" spans="1:11">
      <c r="A731" s="16" t="s">
        <v>2040</v>
      </c>
      <c r="B731" s="17">
        <v>70</v>
      </c>
      <c r="C731" s="17" t="str">
        <f t="shared" si="23"/>
        <v>205</v>
      </c>
      <c r="D731" s="31" t="s">
        <v>1969</v>
      </c>
      <c r="E731" s="19" t="s">
        <v>2040</v>
      </c>
      <c r="F731" s="19">
        <v>4</v>
      </c>
      <c r="G731" s="19" t="str">
        <f t="shared" si="24"/>
        <v>20502</v>
      </c>
      <c r="I731" s="32" t="s">
        <v>1969</v>
      </c>
      <c r="J731" s="20">
        <v>70</v>
      </c>
      <c r="K731" s="20" t="s">
        <v>2038</v>
      </c>
    </row>
    <row r="732" spans="1:11">
      <c r="A732" s="16" t="s">
        <v>2049</v>
      </c>
      <c r="B732" s="17">
        <v>67</v>
      </c>
      <c r="C732" s="17" t="str">
        <f t="shared" si="23"/>
        <v>205</v>
      </c>
      <c r="D732" s="31" t="s">
        <v>1969</v>
      </c>
      <c r="E732" s="19" t="s">
        <v>2040</v>
      </c>
      <c r="F732" s="19">
        <v>3</v>
      </c>
      <c r="G732" s="19" t="str">
        <f t="shared" si="24"/>
        <v>20502</v>
      </c>
      <c r="I732" s="32" t="s">
        <v>1969</v>
      </c>
      <c r="J732" s="20">
        <v>67</v>
      </c>
      <c r="K732" s="20" t="s">
        <v>2038</v>
      </c>
    </row>
    <row r="733" spans="1:11">
      <c r="A733" s="16" t="s">
        <v>2049</v>
      </c>
      <c r="B733" s="17">
        <v>64</v>
      </c>
      <c r="C733" s="17" t="str">
        <f t="shared" si="23"/>
        <v>205</v>
      </c>
      <c r="D733" s="31" t="s">
        <v>1969</v>
      </c>
      <c r="E733" s="19" t="s">
        <v>1976</v>
      </c>
      <c r="F733" s="19">
        <v>3</v>
      </c>
      <c r="G733" s="19" t="str">
        <f t="shared" si="24"/>
        <v>22102</v>
      </c>
      <c r="I733" s="32" t="s">
        <v>1969</v>
      </c>
      <c r="J733" s="20">
        <v>64</v>
      </c>
      <c r="K733" s="20" t="s">
        <v>2038</v>
      </c>
    </row>
    <row r="734" spans="1:11">
      <c r="A734" s="16" t="s">
        <v>2049</v>
      </c>
      <c r="B734" s="17">
        <v>64</v>
      </c>
      <c r="C734" s="17" t="str">
        <f t="shared" si="23"/>
        <v>205</v>
      </c>
      <c r="D734" s="31" t="s">
        <v>1969</v>
      </c>
      <c r="E734" s="19" t="s">
        <v>2047</v>
      </c>
      <c r="F734" s="19">
        <v>60</v>
      </c>
      <c r="G734" s="19" t="str">
        <f t="shared" si="24"/>
        <v>20502</v>
      </c>
      <c r="I734" s="32" t="s">
        <v>1969</v>
      </c>
      <c r="J734" s="20">
        <v>64</v>
      </c>
      <c r="K734" s="20" t="s">
        <v>2038</v>
      </c>
    </row>
    <row r="735" spans="1:11">
      <c r="A735" s="16" t="s">
        <v>2047</v>
      </c>
      <c r="B735" s="17">
        <v>63</v>
      </c>
      <c r="C735" s="17" t="str">
        <f t="shared" si="23"/>
        <v>205</v>
      </c>
      <c r="D735" s="31" t="s">
        <v>1969</v>
      </c>
      <c r="E735" s="19" t="s">
        <v>1976</v>
      </c>
      <c r="F735" s="19">
        <v>4</v>
      </c>
      <c r="G735" s="19" t="str">
        <f t="shared" si="24"/>
        <v>22102</v>
      </c>
      <c r="I735" s="32" t="s">
        <v>1969</v>
      </c>
      <c r="J735" s="20">
        <v>63</v>
      </c>
      <c r="K735" s="20" t="s">
        <v>2038</v>
      </c>
    </row>
    <row r="736" spans="1:11">
      <c r="A736" s="16" t="s">
        <v>2040</v>
      </c>
      <c r="B736" s="17">
        <v>62</v>
      </c>
      <c r="C736" s="17" t="str">
        <f t="shared" si="23"/>
        <v>205</v>
      </c>
      <c r="D736" s="31" t="s">
        <v>1969</v>
      </c>
      <c r="E736" s="19" t="s">
        <v>2062</v>
      </c>
      <c r="F736" s="19">
        <v>1</v>
      </c>
      <c r="G736" s="19" t="str">
        <f t="shared" si="24"/>
        <v>20805</v>
      </c>
      <c r="I736" s="32" t="s">
        <v>1969</v>
      </c>
      <c r="J736" s="20">
        <v>62</v>
      </c>
      <c r="K736" s="20" t="s">
        <v>2038</v>
      </c>
    </row>
    <row r="737" spans="1:11">
      <c r="A737" s="16" t="s">
        <v>2041</v>
      </c>
      <c r="B737" s="17">
        <v>61</v>
      </c>
      <c r="C737" s="17" t="str">
        <f t="shared" si="23"/>
        <v>205</v>
      </c>
      <c r="D737" s="31" t="s">
        <v>1969</v>
      </c>
      <c r="E737" s="19" t="s">
        <v>2062</v>
      </c>
      <c r="F737" s="19">
        <v>1</v>
      </c>
      <c r="G737" s="19" t="str">
        <f t="shared" si="24"/>
        <v>20805</v>
      </c>
      <c r="I737" s="32" t="s">
        <v>1969</v>
      </c>
      <c r="J737" s="20">
        <v>61</v>
      </c>
      <c r="K737" s="20" t="s">
        <v>2038</v>
      </c>
    </row>
    <row r="738" spans="1:11">
      <c r="A738" s="16" t="s">
        <v>2047</v>
      </c>
      <c r="B738" s="17">
        <v>61</v>
      </c>
      <c r="C738" s="17" t="str">
        <f t="shared" si="23"/>
        <v>205</v>
      </c>
      <c r="D738" s="31" t="s">
        <v>1973</v>
      </c>
      <c r="E738" s="19" t="s">
        <v>2041</v>
      </c>
      <c r="F738" s="19">
        <v>4</v>
      </c>
      <c r="G738" s="19" t="str">
        <f t="shared" si="24"/>
        <v>20502</v>
      </c>
      <c r="I738" s="32" t="s">
        <v>1973</v>
      </c>
      <c r="J738" s="20">
        <v>61</v>
      </c>
      <c r="K738" s="20" t="s">
        <v>2038</v>
      </c>
    </row>
    <row r="739" spans="1:11">
      <c r="A739" s="16" t="s">
        <v>2039</v>
      </c>
      <c r="B739" s="17">
        <v>60</v>
      </c>
      <c r="C739" s="17" t="str">
        <f t="shared" si="23"/>
        <v>205</v>
      </c>
      <c r="D739" s="31" t="s">
        <v>1969</v>
      </c>
      <c r="E739" s="19" t="s">
        <v>2041</v>
      </c>
      <c r="F739" s="19">
        <v>2</v>
      </c>
      <c r="G739" s="19" t="str">
        <f t="shared" si="24"/>
        <v>20502</v>
      </c>
      <c r="I739" s="32" t="s">
        <v>1969</v>
      </c>
      <c r="J739" s="20">
        <v>60</v>
      </c>
      <c r="K739" s="20" t="s">
        <v>2038</v>
      </c>
    </row>
    <row r="740" spans="1:11">
      <c r="A740" s="16" t="s">
        <v>2043</v>
      </c>
      <c r="B740" s="17">
        <v>60</v>
      </c>
      <c r="C740" s="17" t="str">
        <f t="shared" si="23"/>
        <v>205</v>
      </c>
      <c r="D740" s="31" t="s">
        <v>1969</v>
      </c>
      <c r="E740" s="19" t="s">
        <v>2041</v>
      </c>
      <c r="F740" s="19">
        <v>1</v>
      </c>
      <c r="G740" s="19" t="str">
        <f t="shared" si="24"/>
        <v>20502</v>
      </c>
      <c r="I740" s="32" t="s">
        <v>1969</v>
      </c>
      <c r="J740" s="20">
        <v>60</v>
      </c>
      <c r="K740" s="20" t="s">
        <v>2038</v>
      </c>
    </row>
    <row r="741" spans="1:11">
      <c r="A741" s="16" t="s">
        <v>2047</v>
      </c>
      <c r="B741" s="17">
        <v>60</v>
      </c>
      <c r="C741" s="17" t="str">
        <f t="shared" si="23"/>
        <v>205</v>
      </c>
      <c r="D741" s="31" t="s">
        <v>1969</v>
      </c>
      <c r="E741" s="19" t="s">
        <v>2040</v>
      </c>
      <c r="F741" s="19">
        <v>6</v>
      </c>
      <c r="G741" s="19" t="str">
        <f t="shared" si="24"/>
        <v>20502</v>
      </c>
      <c r="I741" s="32" t="s">
        <v>1969</v>
      </c>
      <c r="J741" s="20">
        <v>60</v>
      </c>
      <c r="K741" s="20" t="s">
        <v>2038</v>
      </c>
    </row>
    <row r="742" spans="1:11">
      <c r="A742" s="16" t="s">
        <v>2047</v>
      </c>
      <c r="B742" s="17">
        <v>59</v>
      </c>
      <c r="C742" s="17" t="str">
        <f t="shared" si="23"/>
        <v>205</v>
      </c>
      <c r="D742" s="31" t="s">
        <v>1973</v>
      </c>
      <c r="E742" s="19" t="s">
        <v>2047</v>
      </c>
      <c r="F742" s="19">
        <v>1</v>
      </c>
      <c r="G742" s="19" t="str">
        <f t="shared" si="24"/>
        <v>20502</v>
      </c>
      <c r="I742" s="32" t="s">
        <v>1973</v>
      </c>
      <c r="J742" s="20">
        <v>59</v>
      </c>
      <c r="K742" s="20" t="s">
        <v>2038</v>
      </c>
    </row>
    <row r="743" spans="1:11">
      <c r="A743" s="16" t="s">
        <v>2039</v>
      </c>
      <c r="B743" s="17">
        <v>57</v>
      </c>
      <c r="C743" s="17" t="str">
        <f t="shared" si="23"/>
        <v>205</v>
      </c>
      <c r="D743" s="31" t="s">
        <v>1973</v>
      </c>
      <c r="E743" s="19" t="s">
        <v>2047</v>
      </c>
      <c r="F743" s="19">
        <v>40</v>
      </c>
      <c r="G743" s="19" t="str">
        <f t="shared" si="24"/>
        <v>20502</v>
      </c>
      <c r="I743" s="32" t="s">
        <v>1973</v>
      </c>
      <c r="J743" s="20">
        <v>57</v>
      </c>
      <c r="K743" s="20" t="s">
        <v>2038</v>
      </c>
    </row>
    <row r="744" spans="1:11">
      <c r="A744" s="16" t="s">
        <v>2039</v>
      </c>
      <c r="B744" s="17">
        <v>54</v>
      </c>
      <c r="C744" s="17" t="str">
        <f t="shared" si="23"/>
        <v>205</v>
      </c>
      <c r="D744" s="31" t="s">
        <v>1969</v>
      </c>
      <c r="E744" s="19" t="s">
        <v>2047</v>
      </c>
      <c r="F744" s="19">
        <v>11</v>
      </c>
      <c r="G744" s="19" t="str">
        <f t="shared" si="24"/>
        <v>20502</v>
      </c>
      <c r="I744" s="32" t="s">
        <v>1969</v>
      </c>
      <c r="J744" s="20">
        <v>54</v>
      </c>
      <c r="K744" s="20" t="s">
        <v>2038</v>
      </c>
    </row>
    <row r="745" spans="1:11">
      <c r="A745" s="16" t="s">
        <v>2047</v>
      </c>
      <c r="B745" s="17">
        <v>53</v>
      </c>
      <c r="C745" s="17" t="str">
        <f t="shared" si="23"/>
        <v>205</v>
      </c>
      <c r="D745" s="31" t="s">
        <v>1969</v>
      </c>
      <c r="E745" s="19" t="s">
        <v>2040</v>
      </c>
      <c r="F745" s="19">
        <v>4</v>
      </c>
      <c r="G745" s="19" t="str">
        <f t="shared" si="24"/>
        <v>20502</v>
      </c>
      <c r="I745" s="32" t="s">
        <v>1969</v>
      </c>
      <c r="J745" s="20">
        <v>53</v>
      </c>
      <c r="K745" s="20" t="s">
        <v>2038</v>
      </c>
    </row>
    <row r="746" spans="1:11">
      <c r="A746" s="16" t="s">
        <v>2041</v>
      </c>
      <c r="B746" s="17">
        <v>53</v>
      </c>
      <c r="C746" s="17" t="str">
        <f t="shared" si="23"/>
        <v>205</v>
      </c>
      <c r="D746" s="31" t="s">
        <v>1969</v>
      </c>
      <c r="E746" s="19" t="s">
        <v>2047</v>
      </c>
      <c r="F746" s="19">
        <v>18</v>
      </c>
      <c r="G746" s="19" t="str">
        <f t="shared" si="24"/>
        <v>20502</v>
      </c>
      <c r="I746" s="32" t="s">
        <v>1969</v>
      </c>
      <c r="J746" s="20">
        <v>53</v>
      </c>
      <c r="K746" s="20" t="s">
        <v>2038</v>
      </c>
    </row>
    <row r="747" spans="1:11">
      <c r="A747" s="16" t="s">
        <v>2047</v>
      </c>
      <c r="B747" s="17">
        <v>52</v>
      </c>
      <c r="C747" s="17" t="str">
        <f t="shared" si="23"/>
        <v>205</v>
      </c>
      <c r="D747" s="31" t="s">
        <v>1969</v>
      </c>
      <c r="E747" s="19" t="s">
        <v>2040</v>
      </c>
      <c r="F747" s="19">
        <v>1</v>
      </c>
      <c r="G747" s="19" t="str">
        <f t="shared" si="24"/>
        <v>20502</v>
      </c>
      <c r="I747" s="32" t="s">
        <v>1969</v>
      </c>
      <c r="J747" s="20">
        <v>52</v>
      </c>
      <c r="K747" s="20" t="s">
        <v>2038</v>
      </c>
    </row>
    <row r="748" spans="1:11">
      <c r="A748" s="16" t="s">
        <v>2039</v>
      </c>
      <c r="B748" s="17">
        <v>50</v>
      </c>
      <c r="C748" s="17" t="str">
        <f t="shared" si="23"/>
        <v>205</v>
      </c>
      <c r="D748" s="31" t="s">
        <v>1969</v>
      </c>
      <c r="E748" s="19" t="s">
        <v>2047</v>
      </c>
      <c r="F748" s="19">
        <v>4</v>
      </c>
      <c r="G748" s="19" t="str">
        <f t="shared" si="24"/>
        <v>20502</v>
      </c>
      <c r="I748" s="32" t="s">
        <v>1969</v>
      </c>
      <c r="J748" s="20">
        <v>50</v>
      </c>
      <c r="K748" s="20" t="s">
        <v>2038</v>
      </c>
    </row>
    <row r="749" spans="1:11">
      <c r="A749" s="16" t="s">
        <v>2039</v>
      </c>
      <c r="B749" s="17">
        <v>50</v>
      </c>
      <c r="C749" s="17" t="str">
        <f t="shared" si="23"/>
        <v>205</v>
      </c>
      <c r="D749" s="31" t="s">
        <v>1973</v>
      </c>
      <c r="E749" s="19" t="s">
        <v>2047</v>
      </c>
      <c r="F749" s="19">
        <v>13</v>
      </c>
      <c r="G749" s="19" t="str">
        <f t="shared" si="24"/>
        <v>20502</v>
      </c>
      <c r="I749" s="32" t="s">
        <v>1973</v>
      </c>
      <c r="J749" s="20">
        <v>50</v>
      </c>
      <c r="K749" s="20" t="s">
        <v>2038</v>
      </c>
    </row>
    <row r="750" spans="1:11">
      <c r="A750" s="16" t="s">
        <v>2041</v>
      </c>
      <c r="B750" s="17">
        <v>49</v>
      </c>
      <c r="C750" s="17" t="str">
        <f t="shared" si="23"/>
        <v>205</v>
      </c>
      <c r="D750" s="31" t="s">
        <v>1969</v>
      </c>
      <c r="E750" s="19" t="s">
        <v>2047</v>
      </c>
      <c r="F750" s="19">
        <v>3</v>
      </c>
      <c r="G750" s="19" t="str">
        <f t="shared" si="24"/>
        <v>20502</v>
      </c>
      <c r="I750" s="32" t="s">
        <v>1969</v>
      </c>
      <c r="J750" s="20">
        <v>49</v>
      </c>
      <c r="K750" s="20" t="s">
        <v>2038</v>
      </c>
    </row>
    <row r="751" spans="1:11">
      <c r="A751" s="16" t="s">
        <v>2049</v>
      </c>
      <c r="B751" s="17">
        <v>49</v>
      </c>
      <c r="C751" s="17" t="str">
        <f t="shared" si="23"/>
        <v>205</v>
      </c>
      <c r="D751" s="31" t="s">
        <v>1969</v>
      </c>
      <c r="E751" s="19" t="s">
        <v>2040</v>
      </c>
      <c r="F751" s="19">
        <v>3</v>
      </c>
      <c r="G751" s="19" t="str">
        <f t="shared" si="24"/>
        <v>20502</v>
      </c>
      <c r="I751" s="32" t="s">
        <v>1969</v>
      </c>
      <c r="J751" s="20">
        <v>49</v>
      </c>
      <c r="K751" s="20" t="s">
        <v>2038</v>
      </c>
    </row>
    <row r="752" spans="1:11">
      <c r="A752" s="16" t="s">
        <v>2037</v>
      </c>
      <c r="B752" s="17">
        <v>46</v>
      </c>
      <c r="C752" s="17" t="str">
        <f t="shared" si="23"/>
        <v>205</v>
      </c>
      <c r="D752" s="31" t="s">
        <v>1969</v>
      </c>
      <c r="E752" s="19" t="s">
        <v>2040</v>
      </c>
      <c r="F752" s="19">
        <v>1</v>
      </c>
      <c r="G752" s="19" t="str">
        <f t="shared" si="24"/>
        <v>20502</v>
      </c>
      <c r="I752" s="32" t="s">
        <v>1969</v>
      </c>
      <c r="J752" s="20">
        <v>46</v>
      </c>
      <c r="K752" s="20" t="s">
        <v>2038</v>
      </c>
    </row>
    <row r="753" spans="1:11">
      <c r="A753" s="16" t="s">
        <v>2047</v>
      </c>
      <c r="B753" s="17">
        <v>45</v>
      </c>
      <c r="C753" s="17" t="str">
        <f t="shared" si="23"/>
        <v>205</v>
      </c>
      <c r="D753" s="31" t="s">
        <v>1973</v>
      </c>
      <c r="E753" s="19" t="s">
        <v>2047</v>
      </c>
      <c r="F753" s="19">
        <v>25</v>
      </c>
      <c r="G753" s="19" t="str">
        <f t="shared" si="24"/>
        <v>20502</v>
      </c>
      <c r="I753" s="32" t="s">
        <v>1973</v>
      </c>
      <c r="J753" s="20">
        <v>45</v>
      </c>
      <c r="K753" s="20" t="s">
        <v>2038</v>
      </c>
    </row>
    <row r="754" spans="1:11">
      <c r="A754" s="16" t="s">
        <v>2039</v>
      </c>
      <c r="B754" s="17">
        <v>44</v>
      </c>
      <c r="C754" s="17" t="str">
        <f t="shared" si="23"/>
        <v>205</v>
      </c>
      <c r="D754" s="31" t="s">
        <v>1973</v>
      </c>
      <c r="E754" s="19" t="s">
        <v>2062</v>
      </c>
      <c r="F754" s="19">
        <v>2</v>
      </c>
      <c r="G754" s="19" t="str">
        <f t="shared" si="24"/>
        <v>20805</v>
      </c>
      <c r="I754" s="32" t="s">
        <v>1973</v>
      </c>
      <c r="J754" s="20">
        <v>44</v>
      </c>
      <c r="K754" s="20" t="s">
        <v>2038</v>
      </c>
    </row>
    <row r="755" spans="1:11">
      <c r="A755" s="16" t="s">
        <v>2047</v>
      </c>
      <c r="B755" s="17">
        <v>44</v>
      </c>
      <c r="C755" s="17" t="str">
        <f t="shared" si="23"/>
        <v>205</v>
      </c>
      <c r="D755" s="31" t="s">
        <v>1974</v>
      </c>
      <c r="E755" s="19" t="s">
        <v>1976</v>
      </c>
      <c r="F755" s="19">
        <v>7</v>
      </c>
      <c r="G755" s="19" t="str">
        <f t="shared" si="24"/>
        <v>22102</v>
      </c>
      <c r="I755" s="32" t="s">
        <v>1974</v>
      </c>
      <c r="J755" s="20">
        <v>44</v>
      </c>
      <c r="K755" s="20" t="s">
        <v>2038</v>
      </c>
    </row>
    <row r="756" spans="1:11">
      <c r="A756" s="16" t="s">
        <v>2047</v>
      </c>
      <c r="B756" s="17">
        <v>44</v>
      </c>
      <c r="C756" s="17" t="str">
        <f t="shared" si="23"/>
        <v>205</v>
      </c>
      <c r="D756" s="31" t="s">
        <v>1974</v>
      </c>
      <c r="E756" s="19" t="s">
        <v>2062</v>
      </c>
      <c r="F756" s="19">
        <v>3</v>
      </c>
      <c r="G756" s="19" t="str">
        <f t="shared" si="24"/>
        <v>20805</v>
      </c>
      <c r="I756" s="32" t="s">
        <v>1974</v>
      </c>
      <c r="J756" s="20">
        <v>44</v>
      </c>
      <c r="K756" s="20" t="s">
        <v>2038</v>
      </c>
    </row>
    <row r="757" spans="1:11">
      <c r="A757" s="16" t="s">
        <v>1976</v>
      </c>
      <c r="B757" s="17">
        <v>17</v>
      </c>
      <c r="C757" s="17" t="str">
        <f t="shared" si="23"/>
        <v>221</v>
      </c>
      <c r="D757" s="31" t="s">
        <v>1974</v>
      </c>
      <c r="E757" s="19" t="s">
        <v>2041</v>
      </c>
      <c r="F757" s="19">
        <v>5</v>
      </c>
      <c r="G757" s="19" t="str">
        <f t="shared" si="24"/>
        <v>20502</v>
      </c>
      <c r="I757" s="32" t="s">
        <v>1974</v>
      </c>
      <c r="J757" s="20">
        <v>17</v>
      </c>
      <c r="K757" s="20" t="s">
        <v>2173</v>
      </c>
    </row>
    <row r="758" spans="1:11">
      <c r="A758" s="16" t="s">
        <v>2062</v>
      </c>
      <c r="B758" s="17">
        <v>8</v>
      </c>
      <c r="C758" s="17" t="str">
        <f t="shared" si="23"/>
        <v>208</v>
      </c>
      <c r="D758" s="31" t="s">
        <v>1973</v>
      </c>
      <c r="E758" s="19" t="s">
        <v>2040</v>
      </c>
      <c r="F758" s="19">
        <v>9</v>
      </c>
      <c r="G758" s="19" t="str">
        <f t="shared" si="24"/>
        <v>20502</v>
      </c>
      <c r="I758" s="32" t="s">
        <v>1973</v>
      </c>
      <c r="J758" s="20">
        <v>8</v>
      </c>
      <c r="K758" s="20" t="s">
        <v>2069</v>
      </c>
    </row>
    <row r="759" spans="1:11">
      <c r="A759" s="16" t="s">
        <v>2062</v>
      </c>
      <c r="B759" s="17">
        <v>6</v>
      </c>
      <c r="C759" s="17" t="str">
        <f t="shared" si="23"/>
        <v>208</v>
      </c>
      <c r="D759" s="31" t="s">
        <v>1973</v>
      </c>
      <c r="E759" s="19" t="s">
        <v>2041</v>
      </c>
      <c r="F759" s="19">
        <v>53</v>
      </c>
      <c r="G759" s="19" t="str">
        <f t="shared" si="24"/>
        <v>20502</v>
      </c>
      <c r="I759" s="32" t="s">
        <v>1973</v>
      </c>
      <c r="J759" s="20">
        <v>6</v>
      </c>
      <c r="K759" s="20" t="s">
        <v>2069</v>
      </c>
    </row>
    <row r="760" spans="1:11">
      <c r="A760" s="16" t="s">
        <v>2043</v>
      </c>
      <c r="B760" s="17">
        <v>42</v>
      </c>
      <c r="C760" s="17" t="str">
        <f t="shared" si="23"/>
        <v>205</v>
      </c>
      <c r="D760" s="31" t="s">
        <v>1974</v>
      </c>
      <c r="E760" s="19" t="s">
        <v>2041</v>
      </c>
      <c r="F760" s="19">
        <v>30</v>
      </c>
      <c r="G760" s="19" t="str">
        <f t="shared" si="24"/>
        <v>20502</v>
      </c>
      <c r="I760" s="32" t="s">
        <v>1974</v>
      </c>
      <c r="J760" s="20">
        <v>42</v>
      </c>
      <c r="K760" s="20" t="s">
        <v>2038</v>
      </c>
    </row>
    <row r="761" spans="1:11">
      <c r="A761" s="16" t="s">
        <v>2047</v>
      </c>
      <c r="B761" s="17">
        <v>42</v>
      </c>
      <c r="C761" s="17" t="str">
        <f t="shared" si="23"/>
        <v>205</v>
      </c>
      <c r="D761" s="31" t="s">
        <v>1974</v>
      </c>
      <c r="E761" s="19" t="s">
        <v>2047</v>
      </c>
      <c r="F761" s="19">
        <v>6</v>
      </c>
      <c r="G761" s="19" t="str">
        <f t="shared" si="24"/>
        <v>20502</v>
      </c>
      <c r="I761" s="32" t="s">
        <v>1974</v>
      </c>
      <c r="J761" s="20">
        <v>42</v>
      </c>
      <c r="K761" s="20" t="s">
        <v>2038</v>
      </c>
    </row>
    <row r="762" spans="1:11">
      <c r="A762" s="16" t="s">
        <v>2051</v>
      </c>
      <c r="B762" s="17">
        <v>40</v>
      </c>
      <c r="C762" s="17" t="str">
        <f t="shared" si="23"/>
        <v>205</v>
      </c>
      <c r="D762" s="31" t="s">
        <v>1974</v>
      </c>
      <c r="E762" s="19" t="s">
        <v>2047</v>
      </c>
      <c r="F762" s="19">
        <v>26</v>
      </c>
      <c r="G762" s="19" t="str">
        <f t="shared" si="24"/>
        <v>20502</v>
      </c>
      <c r="I762" s="32" t="s">
        <v>1974</v>
      </c>
      <c r="J762" s="20">
        <v>40</v>
      </c>
      <c r="K762" s="20" t="s">
        <v>2038</v>
      </c>
    </row>
    <row r="763" spans="1:11">
      <c r="A763" s="16" t="s">
        <v>2047</v>
      </c>
      <c r="B763" s="17">
        <v>40</v>
      </c>
      <c r="C763" s="17" t="str">
        <f t="shared" si="23"/>
        <v>205</v>
      </c>
      <c r="D763" s="31" t="s">
        <v>1974</v>
      </c>
      <c r="E763" s="19" t="s">
        <v>2040</v>
      </c>
      <c r="F763" s="19">
        <v>9</v>
      </c>
      <c r="G763" s="19" t="str">
        <f t="shared" si="24"/>
        <v>20502</v>
      </c>
      <c r="I763" s="32" t="s">
        <v>1974</v>
      </c>
      <c r="J763" s="20">
        <v>40</v>
      </c>
      <c r="K763" s="20" t="s">
        <v>2038</v>
      </c>
    </row>
    <row r="764" spans="1:11">
      <c r="A764" s="16" t="s">
        <v>2047</v>
      </c>
      <c r="B764" s="17">
        <v>40</v>
      </c>
      <c r="C764" s="17" t="str">
        <f t="shared" si="23"/>
        <v>205</v>
      </c>
      <c r="D764" s="31" t="s">
        <v>1974</v>
      </c>
      <c r="E764" s="19" t="s">
        <v>2047</v>
      </c>
      <c r="F764" s="19">
        <v>13</v>
      </c>
      <c r="G764" s="19" t="str">
        <f t="shared" si="24"/>
        <v>20502</v>
      </c>
      <c r="I764" s="32" t="s">
        <v>1974</v>
      </c>
      <c r="J764" s="20">
        <v>40</v>
      </c>
      <c r="K764" s="20" t="s">
        <v>2038</v>
      </c>
    </row>
    <row r="765" spans="1:11">
      <c r="A765" s="16" t="s">
        <v>2047</v>
      </c>
      <c r="B765" s="17">
        <v>40</v>
      </c>
      <c r="C765" s="17" t="str">
        <f t="shared" si="23"/>
        <v>205</v>
      </c>
      <c r="D765" s="31" t="s">
        <v>1974</v>
      </c>
      <c r="E765" s="19" t="s">
        <v>2047</v>
      </c>
      <c r="F765" s="19">
        <v>8</v>
      </c>
      <c r="G765" s="19" t="str">
        <f t="shared" si="24"/>
        <v>20502</v>
      </c>
      <c r="I765" s="32" t="s">
        <v>1974</v>
      </c>
      <c r="J765" s="20">
        <v>40</v>
      </c>
      <c r="K765" s="20" t="s">
        <v>2038</v>
      </c>
    </row>
    <row r="766" spans="1:11">
      <c r="A766" s="16" t="s">
        <v>2040</v>
      </c>
      <c r="B766" s="17">
        <v>39</v>
      </c>
      <c r="C766" s="17" t="str">
        <f t="shared" si="23"/>
        <v>205</v>
      </c>
      <c r="D766" s="31" t="s">
        <v>1974</v>
      </c>
      <c r="E766" s="19" t="s">
        <v>2047</v>
      </c>
      <c r="F766" s="19">
        <v>23</v>
      </c>
      <c r="G766" s="19" t="str">
        <f t="shared" si="24"/>
        <v>20502</v>
      </c>
      <c r="I766" s="32" t="s">
        <v>1974</v>
      </c>
      <c r="J766" s="20">
        <v>39</v>
      </c>
      <c r="K766" s="20" t="s">
        <v>2038</v>
      </c>
    </row>
    <row r="767" spans="1:11">
      <c r="A767" s="16" t="s">
        <v>2047</v>
      </c>
      <c r="B767" s="17">
        <v>38</v>
      </c>
      <c r="C767" s="17" t="str">
        <f t="shared" si="23"/>
        <v>205</v>
      </c>
      <c r="D767" s="31" t="s">
        <v>1974</v>
      </c>
      <c r="E767" s="19" t="s">
        <v>2047</v>
      </c>
      <c r="F767" s="19">
        <v>1</v>
      </c>
      <c r="G767" s="19" t="str">
        <f t="shared" si="24"/>
        <v>20502</v>
      </c>
      <c r="I767" s="32" t="s">
        <v>1974</v>
      </c>
      <c r="J767" s="20">
        <v>38</v>
      </c>
      <c r="K767" s="20" t="s">
        <v>2038</v>
      </c>
    </row>
    <row r="768" spans="1:11">
      <c r="A768" s="16" t="s">
        <v>1976</v>
      </c>
      <c r="B768" s="17">
        <v>27</v>
      </c>
      <c r="C768" s="17" t="str">
        <f t="shared" si="23"/>
        <v>221</v>
      </c>
      <c r="D768" s="31" t="s">
        <v>1974</v>
      </c>
      <c r="E768" s="19" t="s">
        <v>2047</v>
      </c>
      <c r="F768" s="19">
        <v>3</v>
      </c>
      <c r="G768" s="19" t="str">
        <f t="shared" si="24"/>
        <v>20502</v>
      </c>
      <c r="I768" s="32" t="s">
        <v>1974</v>
      </c>
      <c r="J768" s="20">
        <v>27</v>
      </c>
      <c r="K768" s="20" t="s">
        <v>2173</v>
      </c>
    </row>
    <row r="769" spans="1:11">
      <c r="A769" s="16" t="s">
        <v>2062</v>
      </c>
      <c r="B769" s="17">
        <v>1</v>
      </c>
      <c r="C769" s="17" t="str">
        <f t="shared" si="23"/>
        <v>208</v>
      </c>
      <c r="D769" s="31" t="s">
        <v>1973</v>
      </c>
      <c r="E769" s="19" t="s">
        <v>2047</v>
      </c>
      <c r="F769" s="19">
        <v>6</v>
      </c>
      <c r="G769" s="19" t="str">
        <f t="shared" si="24"/>
        <v>20502</v>
      </c>
      <c r="I769" s="32" t="s">
        <v>1973</v>
      </c>
      <c r="J769" s="20">
        <v>1</v>
      </c>
      <c r="K769" s="20" t="s">
        <v>2069</v>
      </c>
    </row>
    <row r="770" spans="1:11">
      <c r="A770" s="16" t="s">
        <v>2047</v>
      </c>
      <c r="B770" s="17">
        <v>38</v>
      </c>
      <c r="C770" s="17" t="str">
        <f t="shared" si="23"/>
        <v>205</v>
      </c>
      <c r="D770" s="31" t="s">
        <v>1974</v>
      </c>
      <c r="E770" s="19" t="s">
        <v>2040</v>
      </c>
      <c r="F770" s="19">
        <v>7</v>
      </c>
      <c r="G770" s="19" t="str">
        <f t="shared" si="24"/>
        <v>20502</v>
      </c>
      <c r="I770" s="32" t="s">
        <v>1974</v>
      </c>
      <c r="J770" s="20">
        <v>38</v>
      </c>
      <c r="K770" s="20" t="s">
        <v>2038</v>
      </c>
    </row>
    <row r="771" spans="1:11">
      <c r="A771" s="16" t="s">
        <v>2047</v>
      </c>
      <c r="B771" s="17">
        <v>37</v>
      </c>
      <c r="C771" s="17" t="str">
        <f t="shared" ref="C771:C834" si="25">MID(A771,1,3)</f>
        <v>205</v>
      </c>
      <c r="D771" s="31" t="s">
        <v>1974</v>
      </c>
      <c r="E771" s="19" t="s">
        <v>2047</v>
      </c>
      <c r="F771" s="19">
        <v>35</v>
      </c>
      <c r="G771" s="19" t="str">
        <f t="shared" ref="G771:G834" si="26">MID(E771,1,5)</f>
        <v>20502</v>
      </c>
      <c r="I771" s="32" t="s">
        <v>1974</v>
      </c>
      <c r="J771" s="20">
        <v>37</v>
      </c>
      <c r="K771" s="20" t="s">
        <v>2038</v>
      </c>
    </row>
    <row r="772" spans="1:11">
      <c r="A772" s="16" t="s">
        <v>2040</v>
      </c>
      <c r="B772" s="17">
        <v>37</v>
      </c>
      <c r="C772" s="17" t="str">
        <f t="shared" si="25"/>
        <v>205</v>
      </c>
      <c r="D772" s="31" t="s">
        <v>1974</v>
      </c>
      <c r="E772" s="19" t="s">
        <v>1976</v>
      </c>
      <c r="F772" s="19">
        <v>1</v>
      </c>
      <c r="G772" s="19" t="str">
        <f t="shared" si="26"/>
        <v>22102</v>
      </c>
      <c r="I772" s="32" t="s">
        <v>1974</v>
      </c>
      <c r="J772" s="20">
        <v>37</v>
      </c>
      <c r="K772" s="20" t="s">
        <v>2038</v>
      </c>
    </row>
    <row r="773" spans="1:11">
      <c r="A773" s="16" t="s">
        <v>2040</v>
      </c>
      <c r="B773" s="17">
        <v>37</v>
      </c>
      <c r="C773" s="17" t="str">
        <f t="shared" si="25"/>
        <v>205</v>
      </c>
      <c r="D773" s="31" t="s">
        <v>1974</v>
      </c>
      <c r="E773" s="19" t="s">
        <v>2062</v>
      </c>
      <c r="F773" s="19">
        <v>1</v>
      </c>
      <c r="G773" s="19" t="str">
        <f t="shared" si="26"/>
        <v>20805</v>
      </c>
      <c r="I773" s="32" t="s">
        <v>1974</v>
      </c>
      <c r="J773" s="20">
        <v>37</v>
      </c>
      <c r="K773" s="20" t="s">
        <v>2038</v>
      </c>
    </row>
    <row r="774" spans="1:11">
      <c r="A774" s="16" t="s">
        <v>2107</v>
      </c>
      <c r="B774" s="17">
        <v>35</v>
      </c>
      <c r="C774" s="17" t="str">
        <f t="shared" si="25"/>
        <v>205</v>
      </c>
      <c r="D774" s="31" t="s">
        <v>1974</v>
      </c>
      <c r="E774" s="19" t="s">
        <v>1976</v>
      </c>
      <c r="F774" s="19">
        <v>49</v>
      </c>
      <c r="G774" s="19" t="str">
        <f t="shared" si="26"/>
        <v>22102</v>
      </c>
      <c r="I774" s="32" t="s">
        <v>1974</v>
      </c>
      <c r="J774" s="20">
        <v>35</v>
      </c>
      <c r="K774" s="20" t="s">
        <v>2038</v>
      </c>
    </row>
    <row r="775" spans="1:11">
      <c r="A775" s="16" t="s">
        <v>2047</v>
      </c>
      <c r="B775" s="17">
        <v>35</v>
      </c>
      <c r="C775" s="17" t="str">
        <f t="shared" si="25"/>
        <v>205</v>
      </c>
      <c r="D775" s="31" t="s">
        <v>1974</v>
      </c>
      <c r="E775" s="19" t="s">
        <v>2049</v>
      </c>
      <c r="F775" s="19">
        <v>26</v>
      </c>
      <c r="G775" s="19" t="str">
        <f t="shared" si="26"/>
        <v>20503</v>
      </c>
      <c r="I775" s="32" t="s">
        <v>1974</v>
      </c>
      <c r="J775" s="20">
        <v>35</v>
      </c>
      <c r="K775" s="20" t="s">
        <v>2038</v>
      </c>
    </row>
    <row r="776" spans="1:11">
      <c r="A776" s="16" t="s">
        <v>2040</v>
      </c>
      <c r="B776" s="17">
        <v>35</v>
      </c>
      <c r="C776" s="17" t="str">
        <f t="shared" si="25"/>
        <v>205</v>
      </c>
      <c r="D776" s="31" t="s">
        <v>2044</v>
      </c>
      <c r="E776" s="19" t="s">
        <v>2049</v>
      </c>
      <c r="F776" s="19">
        <v>64</v>
      </c>
      <c r="G776" s="19" t="str">
        <f t="shared" si="26"/>
        <v>20503</v>
      </c>
      <c r="I776" s="32" t="s">
        <v>2044</v>
      </c>
      <c r="J776" s="20">
        <v>35</v>
      </c>
      <c r="K776" s="20" t="s">
        <v>2038</v>
      </c>
    </row>
    <row r="777" spans="1:11">
      <c r="A777" s="16" t="s">
        <v>2047</v>
      </c>
      <c r="B777" s="17">
        <v>35</v>
      </c>
      <c r="C777" s="17" t="str">
        <f t="shared" si="25"/>
        <v>205</v>
      </c>
      <c r="D777" s="31" t="s">
        <v>2044</v>
      </c>
      <c r="E777" s="19" t="s">
        <v>2049</v>
      </c>
      <c r="F777" s="19">
        <v>49</v>
      </c>
      <c r="G777" s="19" t="str">
        <f t="shared" si="26"/>
        <v>20503</v>
      </c>
      <c r="I777" s="32" t="s">
        <v>2044</v>
      </c>
      <c r="J777" s="20">
        <v>35</v>
      </c>
      <c r="K777" s="20" t="s">
        <v>2038</v>
      </c>
    </row>
    <row r="778" spans="1:11">
      <c r="A778" s="16" t="s">
        <v>2040</v>
      </c>
      <c r="B778" s="17">
        <v>35</v>
      </c>
      <c r="C778" s="17" t="str">
        <f t="shared" si="25"/>
        <v>205</v>
      </c>
      <c r="D778" s="31" t="s">
        <v>2044</v>
      </c>
      <c r="E778" s="19" t="s">
        <v>2049</v>
      </c>
      <c r="F778" s="19">
        <v>500</v>
      </c>
      <c r="G778" s="19" t="str">
        <f t="shared" si="26"/>
        <v>20503</v>
      </c>
      <c r="I778" s="32" t="s">
        <v>2044</v>
      </c>
      <c r="J778" s="20">
        <v>35</v>
      </c>
      <c r="K778" s="20" t="s">
        <v>2038</v>
      </c>
    </row>
    <row r="779" spans="1:11">
      <c r="A779" s="16" t="s">
        <v>2047</v>
      </c>
      <c r="B779" s="17">
        <v>34</v>
      </c>
      <c r="C779" s="17" t="str">
        <f t="shared" si="25"/>
        <v>205</v>
      </c>
      <c r="D779" s="31" t="s">
        <v>1974</v>
      </c>
      <c r="E779" s="19" t="s">
        <v>2049</v>
      </c>
      <c r="F779" s="19">
        <v>217</v>
      </c>
      <c r="G779" s="19" t="str">
        <f t="shared" si="26"/>
        <v>20503</v>
      </c>
      <c r="I779" s="32" t="s">
        <v>1974</v>
      </c>
      <c r="J779" s="20">
        <v>34</v>
      </c>
      <c r="K779" s="20" t="s">
        <v>2038</v>
      </c>
    </row>
    <row r="780" spans="1:11">
      <c r="A780" s="16" t="s">
        <v>2047</v>
      </c>
      <c r="B780" s="17">
        <v>33</v>
      </c>
      <c r="C780" s="17" t="str">
        <f t="shared" si="25"/>
        <v>205</v>
      </c>
      <c r="D780" s="31" t="s">
        <v>1974</v>
      </c>
      <c r="E780" s="19" t="s">
        <v>2049</v>
      </c>
      <c r="F780" s="19">
        <v>19</v>
      </c>
      <c r="G780" s="19" t="str">
        <f t="shared" si="26"/>
        <v>20503</v>
      </c>
      <c r="I780" s="32" t="s">
        <v>1974</v>
      </c>
      <c r="J780" s="20">
        <v>33</v>
      </c>
      <c r="K780" s="20" t="s">
        <v>2038</v>
      </c>
    </row>
    <row r="781" spans="1:11">
      <c r="A781" s="16" t="s">
        <v>2040</v>
      </c>
      <c r="B781" s="17">
        <v>33</v>
      </c>
      <c r="C781" s="17" t="str">
        <f t="shared" si="25"/>
        <v>205</v>
      </c>
      <c r="D781" s="31" t="s">
        <v>1974</v>
      </c>
      <c r="E781" s="19" t="s">
        <v>2049</v>
      </c>
      <c r="F781" s="19">
        <v>12</v>
      </c>
      <c r="G781" s="19" t="str">
        <f t="shared" si="26"/>
        <v>20503</v>
      </c>
      <c r="I781" s="32" t="s">
        <v>1974</v>
      </c>
      <c r="J781" s="20">
        <v>33</v>
      </c>
      <c r="K781" s="20" t="s">
        <v>2038</v>
      </c>
    </row>
    <row r="782" spans="1:11">
      <c r="A782" s="16" t="s">
        <v>2062</v>
      </c>
      <c r="B782" s="17">
        <v>1</v>
      </c>
      <c r="C782" s="17" t="str">
        <f t="shared" si="25"/>
        <v>208</v>
      </c>
      <c r="D782" s="31" t="s">
        <v>1973</v>
      </c>
      <c r="E782" s="19" t="s">
        <v>2049</v>
      </c>
      <c r="F782" s="19">
        <v>67</v>
      </c>
      <c r="G782" s="19" t="str">
        <f t="shared" si="26"/>
        <v>20503</v>
      </c>
      <c r="I782" s="32" t="s">
        <v>1973</v>
      </c>
      <c r="J782" s="20">
        <v>1</v>
      </c>
      <c r="K782" s="20" t="s">
        <v>2069</v>
      </c>
    </row>
    <row r="783" spans="1:11">
      <c r="A783" s="16" t="s">
        <v>1976</v>
      </c>
      <c r="B783" s="17">
        <v>3</v>
      </c>
      <c r="C783" s="17" t="str">
        <f t="shared" si="25"/>
        <v>221</v>
      </c>
      <c r="D783" s="31" t="s">
        <v>1974</v>
      </c>
      <c r="E783" s="19" t="s">
        <v>2049</v>
      </c>
      <c r="F783" s="19">
        <v>13</v>
      </c>
      <c r="G783" s="19" t="str">
        <f t="shared" si="26"/>
        <v>20503</v>
      </c>
      <c r="I783" s="32" t="s">
        <v>1974</v>
      </c>
      <c r="J783" s="20">
        <v>3</v>
      </c>
      <c r="K783" s="20" t="s">
        <v>2173</v>
      </c>
    </row>
    <row r="784" spans="1:11">
      <c r="A784" s="16" t="s">
        <v>2062</v>
      </c>
      <c r="B784" s="17">
        <v>1</v>
      </c>
      <c r="C784" s="17" t="str">
        <f t="shared" si="25"/>
        <v>208</v>
      </c>
      <c r="D784" s="31" t="s">
        <v>1973</v>
      </c>
      <c r="E784" s="19" t="s">
        <v>2049</v>
      </c>
      <c r="F784" s="19">
        <v>76</v>
      </c>
      <c r="G784" s="19" t="str">
        <f t="shared" si="26"/>
        <v>20503</v>
      </c>
      <c r="I784" s="32" t="s">
        <v>1973</v>
      </c>
      <c r="J784" s="20">
        <v>1</v>
      </c>
      <c r="K784" s="20" t="s">
        <v>2069</v>
      </c>
    </row>
    <row r="785" spans="1:11">
      <c r="A785" s="16" t="s">
        <v>2047</v>
      </c>
      <c r="B785" s="17">
        <v>32</v>
      </c>
      <c r="C785" s="17" t="str">
        <f t="shared" si="25"/>
        <v>205</v>
      </c>
      <c r="D785" s="31" t="s">
        <v>1974</v>
      </c>
      <c r="E785" s="19" t="s">
        <v>2049</v>
      </c>
      <c r="F785" s="19">
        <v>14</v>
      </c>
      <c r="G785" s="19" t="str">
        <f t="shared" si="26"/>
        <v>20503</v>
      </c>
      <c r="I785" s="32" t="s">
        <v>1974</v>
      </c>
      <c r="J785" s="20">
        <v>32</v>
      </c>
      <c r="K785" s="20" t="s">
        <v>2038</v>
      </c>
    </row>
    <row r="786" spans="1:11">
      <c r="A786" s="16" t="s">
        <v>2040</v>
      </c>
      <c r="B786" s="17">
        <v>32</v>
      </c>
      <c r="C786" s="17" t="str">
        <f t="shared" si="25"/>
        <v>205</v>
      </c>
      <c r="D786" s="31" t="s">
        <v>1974</v>
      </c>
      <c r="E786" s="19" t="s">
        <v>2049</v>
      </c>
      <c r="F786" s="19">
        <v>13</v>
      </c>
      <c r="G786" s="19" t="str">
        <f t="shared" si="26"/>
        <v>20503</v>
      </c>
      <c r="I786" s="32" t="s">
        <v>1974</v>
      </c>
      <c r="J786" s="20">
        <v>32</v>
      </c>
      <c r="K786" s="20" t="s">
        <v>2038</v>
      </c>
    </row>
    <row r="787" spans="1:11">
      <c r="A787" s="16" t="s">
        <v>1976</v>
      </c>
      <c r="B787" s="17">
        <v>20</v>
      </c>
      <c r="C787" s="17" t="str">
        <f t="shared" si="25"/>
        <v>221</v>
      </c>
      <c r="D787" s="31" t="s">
        <v>1974</v>
      </c>
      <c r="E787" s="19" t="s">
        <v>2040</v>
      </c>
      <c r="F787" s="19">
        <v>21</v>
      </c>
      <c r="G787" s="19" t="str">
        <f t="shared" si="26"/>
        <v>20502</v>
      </c>
      <c r="I787" s="32" t="s">
        <v>1974</v>
      </c>
      <c r="J787" s="20">
        <v>20</v>
      </c>
      <c r="K787" s="20" t="s">
        <v>2173</v>
      </c>
    </row>
    <row r="788" spans="1:11">
      <c r="A788" s="16" t="s">
        <v>2062</v>
      </c>
      <c r="B788" s="17">
        <v>2</v>
      </c>
      <c r="C788" s="17" t="str">
        <f t="shared" si="25"/>
        <v>208</v>
      </c>
      <c r="D788" s="31" t="s">
        <v>1973</v>
      </c>
      <c r="E788" s="19" t="s">
        <v>2040</v>
      </c>
      <c r="F788" s="19">
        <v>15</v>
      </c>
      <c r="G788" s="19" t="str">
        <f t="shared" si="26"/>
        <v>20502</v>
      </c>
      <c r="I788" s="32" t="s">
        <v>1973</v>
      </c>
      <c r="J788" s="20">
        <v>2</v>
      </c>
      <c r="K788" s="20" t="s">
        <v>2069</v>
      </c>
    </row>
    <row r="789" spans="1:11">
      <c r="A789" s="16" t="s">
        <v>2043</v>
      </c>
      <c r="B789" s="17">
        <v>31</v>
      </c>
      <c r="C789" s="17" t="str">
        <f t="shared" si="25"/>
        <v>205</v>
      </c>
      <c r="D789" s="31" t="s">
        <v>1974</v>
      </c>
      <c r="E789" s="19" t="s">
        <v>2040</v>
      </c>
      <c r="F789" s="19">
        <v>1</v>
      </c>
      <c r="G789" s="19" t="str">
        <f t="shared" si="26"/>
        <v>20502</v>
      </c>
      <c r="I789" s="32" t="s">
        <v>1974</v>
      </c>
      <c r="J789" s="20">
        <v>31</v>
      </c>
      <c r="K789" s="20" t="s">
        <v>2038</v>
      </c>
    </row>
    <row r="790" spans="1:11">
      <c r="A790" s="16" t="s">
        <v>2043</v>
      </c>
      <c r="B790" s="17">
        <v>31</v>
      </c>
      <c r="C790" s="17" t="str">
        <f t="shared" si="25"/>
        <v>205</v>
      </c>
      <c r="D790" s="31" t="s">
        <v>1974</v>
      </c>
      <c r="E790" s="19" t="s">
        <v>2040</v>
      </c>
      <c r="F790" s="19">
        <v>2</v>
      </c>
      <c r="G790" s="19" t="str">
        <f t="shared" si="26"/>
        <v>20502</v>
      </c>
      <c r="I790" s="32" t="s">
        <v>1974</v>
      </c>
      <c r="J790" s="20">
        <v>31</v>
      </c>
      <c r="K790" s="20" t="s">
        <v>2038</v>
      </c>
    </row>
    <row r="791" spans="1:11">
      <c r="A791" s="16" t="s">
        <v>2047</v>
      </c>
      <c r="B791" s="17">
        <v>31</v>
      </c>
      <c r="C791" s="17" t="str">
        <f t="shared" si="25"/>
        <v>205</v>
      </c>
      <c r="D791" s="31" t="s">
        <v>1974</v>
      </c>
      <c r="E791" s="19" t="s">
        <v>2040</v>
      </c>
      <c r="F791" s="19">
        <v>10</v>
      </c>
      <c r="G791" s="19" t="str">
        <f t="shared" si="26"/>
        <v>20502</v>
      </c>
      <c r="I791" s="32" t="s">
        <v>1974</v>
      </c>
      <c r="J791" s="20">
        <v>31</v>
      </c>
      <c r="K791" s="20" t="s">
        <v>2038</v>
      </c>
    </row>
    <row r="792" spans="1:11">
      <c r="A792" s="16" t="s">
        <v>2040</v>
      </c>
      <c r="B792" s="17">
        <v>30</v>
      </c>
      <c r="C792" s="17" t="str">
        <f t="shared" si="25"/>
        <v>205</v>
      </c>
      <c r="D792" s="31" t="s">
        <v>2044</v>
      </c>
      <c r="E792" s="19" t="s">
        <v>2040</v>
      </c>
      <c r="F792" s="19">
        <v>18</v>
      </c>
      <c r="G792" s="19" t="str">
        <f t="shared" si="26"/>
        <v>20502</v>
      </c>
      <c r="I792" s="32" t="s">
        <v>2044</v>
      </c>
      <c r="J792" s="20">
        <v>30</v>
      </c>
      <c r="K792" s="20" t="s">
        <v>2038</v>
      </c>
    </row>
    <row r="793" spans="1:11">
      <c r="A793" s="16" t="s">
        <v>2041</v>
      </c>
      <c r="B793" s="17">
        <v>30</v>
      </c>
      <c r="C793" s="17" t="str">
        <f t="shared" si="25"/>
        <v>205</v>
      </c>
      <c r="D793" s="31" t="s">
        <v>1974</v>
      </c>
      <c r="E793" s="19" t="s">
        <v>2040</v>
      </c>
      <c r="F793" s="19">
        <v>24</v>
      </c>
      <c r="G793" s="19" t="str">
        <f t="shared" si="26"/>
        <v>20502</v>
      </c>
      <c r="I793" s="32" t="s">
        <v>1974</v>
      </c>
      <c r="J793" s="20">
        <v>30</v>
      </c>
      <c r="K793" s="20" t="s">
        <v>2038</v>
      </c>
    </row>
    <row r="794" spans="1:11">
      <c r="A794" s="16" t="s">
        <v>2042</v>
      </c>
      <c r="B794" s="17">
        <v>29</v>
      </c>
      <c r="C794" s="17" t="str">
        <f t="shared" si="25"/>
        <v>205</v>
      </c>
      <c r="D794" s="31" t="s">
        <v>1974</v>
      </c>
      <c r="E794" s="19" t="s">
        <v>2040</v>
      </c>
      <c r="F794" s="19">
        <v>6</v>
      </c>
      <c r="G794" s="19" t="str">
        <f t="shared" si="26"/>
        <v>20502</v>
      </c>
      <c r="I794" s="32" t="s">
        <v>1974</v>
      </c>
      <c r="J794" s="20">
        <v>29</v>
      </c>
      <c r="K794" s="20" t="s">
        <v>2038</v>
      </c>
    </row>
    <row r="795" spans="1:11">
      <c r="A795" s="16" t="s">
        <v>2027</v>
      </c>
      <c r="B795" s="17">
        <v>13</v>
      </c>
      <c r="C795" s="17" t="str">
        <f t="shared" si="25"/>
        <v>201</v>
      </c>
      <c r="D795" s="31" t="s">
        <v>1974</v>
      </c>
      <c r="E795" s="19" t="s">
        <v>2040</v>
      </c>
      <c r="F795" s="19">
        <v>8</v>
      </c>
      <c r="G795" s="19" t="str">
        <f t="shared" si="26"/>
        <v>20502</v>
      </c>
      <c r="I795" s="32" t="s">
        <v>1974</v>
      </c>
      <c r="J795" s="20">
        <v>13</v>
      </c>
      <c r="K795" s="20" t="s">
        <v>1971</v>
      </c>
    </row>
    <row r="796" spans="1:11">
      <c r="A796" s="16" t="s">
        <v>2047</v>
      </c>
      <c r="B796" s="17">
        <v>29</v>
      </c>
      <c r="C796" s="17" t="str">
        <f t="shared" si="25"/>
        <v>205</v>
      </c>
      <c r="D796" s="31" t="s">
        <v>1974</v>
      </c>
      <c r="E796" s="19" t="s">
        <v>2047</v>
      </c>
      <c r="F796" s="19">
        <v>4</v>
      </c>
      <c r="G796" s="19" t="str">
        <f t="shared" si="26"/>
        <v>20502</v>
      </c>
      <c r="I796" s="32" t="s">
        <v>1974</v>
      </c>
      <c r="J796" s="20">
        <v>29</v>
      </c>
      <c r="K796" s="20" t="s">
        <v>2038</v>
      </c>
    </row>
    <row r="797" spans="1:11">
      <c r="A797" s="16" t="s">
        <v>2047</v>
      </c>
      <c r="B797" s="17">
        <v>28</v>
      </c>
      <c r="C797" s="17" t="str">
        <f t="shared" si="25"/>
        <v>205</v>
      </c>
      <c r="D797" s="31" t="s">
        <v>1974</v>
      </c>
      <c r="E797" s="19" t="s">
        <v>2047</v>
      </c>
      <c r="F797" s="19">
        <v>2</v>
      </c>
      <c r="G797" s="19" t="str">
        <f t="shared" si="26"/>
        <v>20502</v>
      </c>
      <c r="I797" s="32" t="s">
        <v>1974</v>
      </c>
      <c r="J797" s="20">
        <v>28</v>
      </c>
      <c r="K797" s="20" t="s">
        <v>2038</v>
      </c>
    </row>
    <row r="798" spans="1:11">
      <c r="A798" s="16" t="s">
        <v>2062</v>
      </c>
      <c r="B798" s="17">
        <v>1</v>
      </c>
      <c r="C798" s="17" t="str">
        <f t="shared" si="25"/>
        <v>208</v>
      </c>
      <c r="D798" s="31" t="s">
        <v>1973</v>
      </c>
      <c r="E798" s="19" t="s">
        <v>2040</v>
      </c>
      <c r="F798" s="19">
        <v>6</v>
      </c>
      <c r="G798" s="19" t="str">
        <f t="shared" si="26"/>
        <v>20502</v>
      </c>
      <c r="I798" s="32" t="s">
        <v>1973</v>
      </c>
      <c r="J798" s="20">
        <v>1</v>
      </c>
      <c r="K798" s="20" t="s">
        <v>2069</v>
      </c>
    </row>
    <row r="799" spans="1:11">
      <c r="A799" s="16" t="s">
        <v>1976</v>
      </c>
      <c r="B799" s="17">
        <v>3</v>
      </c>
      <c r="C799" s="17" t="str">
        <f t="shared" si="25"/>
        <v>221</v>
      </c>
      <c r="D799" s="31" t="s">
        <v>1974</v>
      </c>
      <c r="E799" s="19" t="s">
        <v>2040</v>
      </c>
      <c r="F799" s="19">
        <v>37</v>
      </c>
      <c r="G799" s="19" t="str">
        <f t="shared" si="26"/>
        <v>20502</v>
      </c>
      <c r="I799" s="32" t="s">
        <v>1974</v>
      </c>
      <c r="J799" s="20">
        <v>3</v>
      </c>
      <c r="K799" s="20" t="s">
        <v>2173</v>
      </c>
    </row>
    <row r="800" spans="1:11">
      <c r="A800" s="16" t="s">
        <v>2047</v>
      </c>
      <c r="B800" s="17">
        <v>28</v>
      </c>
      <c r="C800" s="17" t="str">
        <f t="shared" si="25"/>
        <v>205</v>
      </c>
      <c r="D800" s="31" t="s">
        <v>1974</v>
      </c>
      <c r="E800" s="19" t="s">
        <v>2040</v>
      </c>
      <c r="F800" s="19">
        <v>5</v>
      </c>
      <c r="G800" s="19" t="str">
        <f t="shared" si="26"/>
        <v>20502</v>
      </c>
      <c r="I800" s="32" t="s">
        <v>1974</v>
      </c>
      <c r="J800" s="20">
        <v>28</v>
      </c>
      <c r="K800" s="20" t="s">
        <v>2038</v>
      </c>
    </row>
    <row r="801" spans="1:11">
      <c r="A801" s="16" t="s">
        <v>2047</v>
      </c>
      <c r="B801" s="17">
        <v>28</v>
      </c>
      <c r="C801" s="17" t="str">
        <f t="shared" si="25"/>
        <v>205</v>
      </c>
      <c r="D801" s="31" t="s">
        <v>1974</v>
      </c>
      <c r="E801" s="19" t="s">
        <v>2040</v>
      </c>
      <c r="F801" s="19">
        <v>32</v>
      </c>
      <c r="G801" s="19" t="str">
        <f t="shared" si="26"/>
        <v>20502</v>
      </c>
      <c r="I801" s="32" t="s">
        <v>1974</v>
      </c>
      <c r="J801" s="20">
        <v>28</v>
      </c>
      <c r="K801" s="20" t="s">
        <v>2038</v>
      </c>
    </row>
    <row r="802" spans="1:11">
      <c r="A802" s="16" t="s">
        <v>2062</v>
      </c>
      <c r="B802" s="17">
        <v>1</v>
      </c>
      <c r="C802" s="17" t="str">
        <f t="shared" si="25"/>
        <v>208</v>
      </c>
      <c r="D802" s="31" t="s">
        <v>1973</v>
      </c>
      <c r="E802" s="19" t="s">
        <v>1976</v>
      </c>
      <c r="F802" s="19">
        <v>1</v>
      </c>
      <c r="G802" s="19" t="str">
        <f t="shared" si="26"/>
        <v>22102</v>
      </c>
      <c r="I802" s="32" t="s">
        <v>1973</v>
      </c>
      <c r="J802" s="20">
        <v>1</v>
      </c>
      <c r="K802" s="20" t="s">
        <v>2069</v>
      </c>
    </row>
    <row r="803" spans="1:11">
      <c r="A803" s="16" t="s">
        <v>1976</v>
      </c>
      <c r="B803" s="17">
        <v>2</v>
      </c>
      <c r="C803" s="17" t="str">
        <f t="shared" si="25"/>
        <v>221</v>
      </c>
      <c r="D803" s="31" t="s">
        <v>1974</v>
      </c>
      <c r="E803" s="19" t="s">
        <v>2040</v>
      </c>
      <c r="F803" s="19">
        <v>3</v>
      </c>
      <c r="G803" s="19" t="str">
        <f t="shared" si="26"/>
        <v>20502</v>
      </c>
      <c r="I803" s="32" t="s">
        <v>1974</v>
      </c>
      <c r="J803" s="20">
        <v>2</v>
      </c>
      <c r="K803" s="20" t="s">
        <v>2173</v>
      </c>
    </row>
    <row r="804" spans="1:11">
      <c r="A804" s="16" t="s">
        <v>2047</v>
      </c>
      <c r="B804" s="17">
        <v>28</v>
      </c>
      <c r="C804" s="17" t="str">
        <f t="shared" si="25"/>
        <v>205</v>
      </c>
      <c r="D804" s="31" t="s">
        <v>1974</v>
      </c>
      <c r="E804" s="19" t="s">
        <v>2040</v>
      </c>
      <c r="F804" s="19">
        <v>3</v>
      </c>
      <c r="G804" s="19" t="str">
        <f t="shared" si="26"/>
        <v>20502</v>
      </c>
      <c r="I804" s="32" t="s">
        <v>1974</v>
      </c>
      <c r="J804" s="20">
        <v>28</v>
      </c>
      <c r="K804" s="20" t="s">
        <v>2038</v>
      </c>
    </row>
    <row r="805" spans="1:11">
      <c r="A805" s="16" t="s">
        <v>2047</v>
      </c>
      <c r="B805" s="17">
        <v>27</v>
      </c>
      <c r="C805" s="17" t="str">
        <f t="shared" si="25"/>
        <v>205</v>
      </c>
      <c r="D805" s="31" t="s">
        <v>1974</v>
      </c>
      <c r="E805" s="19" t="s">
        <v>2047</v>
      </c>
      <c r="F805" s="19">
        <v>1</v>
      </c>
      <c r="G805" s="19" t="str">
        <f t="shared" si="26"/>
        <v>20502</v>
      </c>
      <c r="I805" s="32" t="s">
        <v>1974</v>
      </c>
      <c r="J805" s="20">
        <v>27</v>
      </c>
      <c r="K805" s="20" t="s">
        <v>2038</v>
      </c>
    </row>
    <row r="806" spans="1:11">
      <c r="A806" s="16" t="s">
        <v>1976</v>
      </c>
      <c r="B806" s="17">
        <v>1</v>
      </c>
      <c r="C806" s="17" t="str">
        <f t="shared" si="25"/>
        <v>221</v>
      </c>
      <c r="D806" s="31" t="s">
        <v>1974</v>
      </c>
      <c r="E806" s="19" t="s">
        <v>2040</v>
      </c>
      <c r="F806" s="19">
        <v>35</v>
      </c>
      <c r="G806" s="19" t="str">
        <f t="shared" si="26"/>
        <v>20502</v>
      </c>
      <c r="I806" s="32" t="s">
        <v>1974</v>
      </c>
      <c r="J806" s="20">
        <v>1</v>
      </c>
      <c r="K806" s="20" t="s">
        <v>2173</v>
      </c>
    </row>
    <row r="807" spans="1:11">
      <c r="A807" s="16" t="s">
        <v>2050</v>
      </c>
      <c r="B807" s="17">
        <v>26</v>
      </c>
      <c r="C807" s="17" t="str">
        <f t="shared" si="25"/>
        <v>205</v>
      </c>
      <c r="D807" s="31" t="s">
        <v>1974</v>
      </c>
      <c r="E807" s="19" t="s">
        <v>2001</v>
      </c>
      <c r="F807" s="19">
        <v>5</v>
      </c>
      <c r="G807" s="19" t="str">
        <f t="shared" si="26"/>
        <v>20805</v>
      </c>
      <c r="I807" s="32" t="s">
        <v>1974</v>
      </c>
      <c r="J807" s="20">
        <v>26</v>
      </c>
      <c r="K807" s="20" t="s">
        <v>2038</v>
      </c>
    </row>
    <row r="808" spans="1:11">
      <c r="A808" s="16" t="s">
        <v>2043</v>
      </c>
      <c r="B808" s="17">
        <v>26</v>
      </c>
      <c r="C808" s="17" t="str">
        <f t="shared" si="25"/>
        <v>205</v>
      </c>
      <c r="D808" s="31" t="s">
        <v>1974</v>
      </c>
      <c r="E808" s="19" t="s">
        <v>1976</v>
      </c>
      <c r="F808" s="19">
        <v>2</v>
      </c>
      <c r="G808" s="19" t="str">
        <f t="shared" si="26"/>
        <v>22102</v>
      </c>
      <c r="I808" s="32" t="s">
        <v>1974</v>
      </c>
      <c r="J808" s="20">
        <v>26</v>
      </c>
      <c r="K808" s="20" t="s">
        <v>2038</v>
      </c>
    </row>
    <row r="809" spans="1:11">
      <c r="A809" s="16" t="s">
        <v>1976</v>
      </c>
      <c r="B809" s="17">
        <v>31</v>
      </c>
      <c r="C809" s="17" t="str">
        <f t="shared" si="25"/>
        <v>221</v>
      </c>
      <c r="D809" s="31" t="s">
        <v>1974</v>
      </c>
      <c r="E809" s="19" t="s">
        <v>2062</v>
      </c>
      <c r="F809" s="19">
        <v>1</v>
      </c>
      <c r="G809" s="19" t="str">
        <f t="shared" si="26"/>
        <v>20805</v>
      </c>
      <c r="I809" s="32" t="s">
        <v>1974</v>
      </c>
      <c r="J809" s="20">
        <v>31</v>
      </c>
      <c r="K809" s="20" t="s">
        <v>2173</v>
      </c>
    </row>
    <row r="810" spans="1:11">
      <c r="A810" s="16" t="s">
        <v>2062</v>
      </c>
      <c r="B810" s="17">
        <v>2</v>
      </c>
      <c r="C810" s="17" t="str">
        <f t="shared" si="25"/>
        <v>208</v>
      </c>
      <c r="D810" s="31" t="s">
        <v>1973</v>
      </c>
      <c r="E810" s="19" t="s">
        <v>2062</v>
      </c>
      <c r="F810" s="19">
        <v>1</v>
      </c>
      <c r="G810" s="19" t="str">
        <f t="shared" si="26"/>
        <v>20805</v>
      </c>
      <c r="I810" s="32" t="s">
        <v>1973</v>
      </c>
      <c r="J810" s="20">
        <v>2</v>
      </c>
      <c r="K810" s="20" t="s">
        <v>2069</v>
      </c>
    </row>
    <row r="811" spans="1:11">
      <c r="A811" s="16" t="s">
        <v>2047</v>
      </c>
      <c r="B811" s="17">
        <v>26</v>
      </c>
      <c r="C811" s="17" t="str">
        <f t="shared" si="25"/>
        <v>205</v>
      </c>
      <c r="D811" s="31" t="s">
        <v>1974</v>
      </c>
      <c r="E811" s="19" t="s">
        <v>2051</v>
      </c>
      <c r="F811" s="19">
        <v>1</v>
      </c>
      <c r="G811" s="19" t="str">
        <f t="shared" si="26"/>
        <v>20508</v>
      </c>
      <c r="I811" s="32" t="s">
        <v>1974</v>
      </c>
      <c r="J811" s="20">
        <v>26</v>
      </c>
      <c r="K811" s="20" t="s">
        <v>2038</v>
      </c>
    </row>
    <row r="812" spans="1:11">
      <c r="A812" s="16" t="s">
        <v>2047</v>
      </c>
      <c r="B812" s="17">
        <v>26</v>
      </c>
      <c r="C812" s="17" t="str">
        <f t="shared" si="25"/>
        <v>205</v>
      </c>
      <c r="D812" s="31" t="s">
        <v>1974</v>
      </c>
      <c r="E812" s="19" t="s">
        <v>2051</v>
      </c>
      <c r="F812" s="19">
        <v>3</v>
      </c>
      <c r="G812" s="19" t="str">
        <f t="shared" si="26"/>
        <v>20508</v>
      </c>
      <c r="I812" s="32" t="s">
        <v>1974</v>
      </c>
      <c r="J812" s="20">
        <v>26</v>
      </c>
      <c r="K812" s="20" t="s">
        <v>2038</v>
      </c>
    </row>
    <row r="813" spans="1:11">
      <c r="A813" s="16" t="s">
        <v>2047</v>
      </c>
      <c r="B813" s="17">
        <v>26</v>
      </c>
      <c r="C813" s="17" t="str">
        <f t="shared" si="25"/>
        <v>205</v>
      </c>
      <c r="D813" s="31" t="s">
        <v>1974</v>
      </c>
      <c r="E813" s="19" t="s">
        <v>1976</v>
      </c>
      <c r="F813" s="19">
        <v>1</v>
      </c>
      <c r="G813" s="19" t="str">
        <f t="shared" si="26"/>
        <v>22102</v>
      </c>
      <c r="I813" s="32" t="s">
        <v>1974</v>
      </c>
      <c r="J813" s="20">
        <v>26</v>
      </c>
      <c r="K813" s="20" t="s">
        <v>2038</v>
      </c>
    </row>
    <row r="814" spans="1:11">
      <c r="A814" s="16" t="s">
        <v>2047</v>
      </c>
      <c r="B814" s="17">
        <v>26</v>
      </c>
      <c r="C814" s="17" t="str">
        <f t="shared" si="25"/>
        <v>205</v>
      </c>
      <c r="D814" s="31" t="s">
        <v>1974</v>
      </c>
      <c r="E814" s="19" t="s">
        <v>2195</v>
      </c>
      <c r="F814" s="19">
        <v>245</v>
      </c>
      <c r="G814" s="19" t="str">
        <f t="shared" si="26"/>
        <v>20609</v>
      </c>
      <c r="I814" s="32" t="s">
        <v>1974</v>
      </c>
      <c r="J814" s="20">
        <v>26</v>
      </c>
      <c r="K814" s="20" t="s">
        <v>2038</v>
      </c>
    </row>
    <row r="815" spans="1:11">
      <c r="A815" s="16" t="s">
        <v>2047</v>
      </c>
      <c r="B815" s="17">
        <v>26</v>
      </c>
      <c r="C815" s="17" t="str">
        <f t="shared" si="25"/>
        <v>205</v>
      </c>
      <c r="D815" s="31" t="s">
        <v>1974</v>
      </c>
      <c r="E815" s="19" t="s">
        <v>2055</v>
      </c>
      <c r="F815" s="19">
        <v>3</v>
      </c>
      <c r="G815" s="19" t="str">
        <f t="shared" si="26"/>
        <v>20607</v>
      </c>
      <c r="I815" s="32" t="s">
        <v>1974</v>
      </c>
      <c r="J815" s="20">
        <v>26</v>
      </c>
      <c r="K815" s="20" t="s">
        <v>2038</v>
      </c>
    </row>
    <row r="816" spans="1:11">
      <c r="A816" s="16" t="s">
        <v>2047</v>
      </c>
      <c r="B816" s="17">
        <v>26</v>
      </c>
      <c r="C816" s="17" t="str">
        <f t="shared" si="25"/>
        <v>205</v>
      </c>
      <c r="D816" s="31" t="s">
        <v>1974</v>
      </c>
      <c r="E816" s="19" t="s">
        <v>2196</v>
      </c>
      <c r="F816" s="19">
        <v>16</v>
      </c>
      <c r="G816" s="19" t="str">
        <f t="shared" si="26"/>
        <v>20607</v>
      </c>
      <c r="I816" s="32" t="s">
        <v>1974</v>
      </c>
      <c r="J816" s="20">
        <v>26</v>
      </c>
      <c r="K816" s="20" t="s">
        <v>2038</v>
      </c>
    </row>
    <row r="817" spans="1:11">
      <c r="A817" s="16" t="s">
        <v>2049</v>
      </c>
      <c r="B817" s="17">
        <v>26</v>
      </c>
      <c r="C817" s="17" t="str">
        <f t="shared" si="25"/>
        <v>205</v>
      </c>
      <c r="D817" s="31" t="s">
        <v>2044</v>
      </c>
      <c r="E817" s="19" t="s">
        <v>2197</v>
      </c>
      <c r="F817" s="19">
        <v>4</v>
      </c>
      <c r="G817" s="19" t="str">
        <f t="shared" si="26"/>
        <v>20607</v>
      </c>
      <c r="I817" s="32" t="s">
        <v>2044</v>
      </c>
      <c r="J817" s="20">
        <v>26</v>
      </c>
      <c r="K817" s="20" t="s">
        <v>2038</v>
      </c>
    </row>
    <row r="818" spans="1:11">
      <c r="A818" s="16" t="s">
        <v>2047</v>
      </c>
      <c r="B818" s="17">
        <v>25</v>
      </c>
      <c r="C818" s="17" t="str">
        <f t="shared" si="25"/>
        <v>205</v>
      </c>
      <c r="D818" s="31" t="s">
        <v>1974</v>
      </c>
      <c r="E818" s="19" t="s">
        <v>2197</v>
      </c>
      <c r="F818" s="19">
        <v>8</v>
      </c>
      <c r="G818" s="19" t="str">
        <f t="shared" si="26"/>
        <v>20607</v>
      </c>
      <c r="I818" s="32" t="s">
        <v>1974</v>
      </c>
      <c r="J818" s="20">
        <v>25</v>
      </c>
      <c r="K818" s="20" t="s">
        <v>2038</v>
      </c>
    </row>
    <row r="819" spans="1:11">
      <c r="A819" s="16" t="s">
        <v>2047</v>
      </c>
      <c r="B819" s="17">
        <v>25</v>
      </c>
      <c r="C819" s="17" t="str">
        <f t="shared" si="25"/>
        <v>205</v>
      </c>
      <c r="D819" s="31" t="s">
        <v>1974</v>
      </c>
      <c r="E819" s="19" t="s">
        <v>1976</v>
      </c>
      <c r="F819" s="19">
        <v>2</v>
      </c>
      <c r="G819" s="19" t="str">
        <f t="shared" si="26"/>
        <v>22102</v>
      </c>
      <c r="I819" s="32" t="s">
        <v>1974</v>
      </c>
      <c r="J819" s="20">
        <v>25</v>
      </c>
      <c r="K819" s="20" t="s">
        <v>2038</v>
      </c>
    </row>
    <row r="820" spans="1:11">
      <c r="A820" s="16" t="s">
        <v>1970</v>
      </c>
      <c r="B820" s="17">
        <v>1</v>
      </c>
      <c r="C820" s="17" t="str">
        <f t="shared" si="25"/>
        <v>208</v>
      </c>
      <c r="D820" s="31" t="s">
        <v>1973</v>
      </c>
      <c r="E820" s="19" t="s">
        <v>1970</v>
      </c>
      <c r="F820" s="19">
        <v>1</v>
      </c>
      <c r="G820" s="19" t="str">
        <f t="shared" si="26"/>
        <v>20805</v>
      </c>
      <c r="I820" s="32" t="s">
        <v>1973</v>
      </c>
      <c r="J820" s="20">
        <v>1</v>
      </c>
      <c r="K820" s="20" t="s">
        <v>2069</v>
      </c>
    </row>
    <row r="821" spans="1:11">
      <c r="A821" s="16" t="s">
        <v>1976</v>
      </c>
      <c r="B821" s="17">
        <v>10</v>
      </c>
      <c r="C821" s="17" t="str">
        <f t="shared" si="25"/>
        <v>221</v>
      </c>
      <c r="D821" s="31" t="s">
        <v>1974</v>
      </c>
      <c r="E821" s="19" t="s">
        <v>2056</v>
      </c>
      <c r="F821" s="19">
        <v>1</v>
      </c>
      <c r="G821" s="19" t="str">
        <f t="shared" si="26"/>
        <v>20701</v>
      </c>
      <c r="I821" s="32" t="s">
        <v>1974</v>
      </c>
      <c r="J821" s="20">
        <v>10</v>
      </c>
      <c r="K821" s="20" t="s">
        <v>2173</v>
      </c>
    </row>
    <row r="822" spans="1:11">
      <c r="A822" s="16" t="s">
        <v>2047</v>
      </c>
      <c r="B822" s="17">
        <v>24</v>
      </c>
      <c r="C822" s="17" t="str">
        <f t="shared" si="25"/>
        <v>205</v>
      </c>
      <c r="D822" s="31" t="s">
        <v>1974</v>
      </c>
      <c r="E822" s="19" t="s">
        <v>2063</v>
      </c>
      <c r="F822" s="19">
        <v>30</v>
      </c>
      <c r="G822" s="19" t="str">
        <f t="shared" si="26"/>
        <v>20701</v>
      </c>
      <c r="I822" s="32" t="s">
        <v>1974</v>
      </c>
      <c r="J822" s="20">
        <v>24</v>
      </c>
      <c r="K822" s="20" t="s">
        <v>2038</v>
      </c>
    </row>
    <row r="823" spans="1:11">
      <c r="A823" s="16" t="s">
        <v>2040</v>
      </c>
      <c r="B823" s="17">
        <v>24</v>
      </c>
      <c r="C823" s="17" t="str">
        <f t="shared" si="25"/>
        <v>205</v>
      </c>
      <c r="D823" s="31" t="s">
        <v>1974</v>
      </c>
      <c r="E823" s="19" t="s">
        <v>2056</v>
      </c>
      <c r="F823" s="19">
        <v>33</v>
      </c>
      <c r="G823" s="19" t="str">
        <f t="shared" si="26"/>
        <v>20701</v>
      </c>
      <c r="I823" s="32" t="s">
        <v>1974</v>
      </c>
      <c r="J823" s="20">
        <v>24</v>
      </c>
      <c r="K823" s="20" t="s">
        <v>2038</v>
      </c>
    </row>
    <row r="824" spans="1:11">
      <c r="A824" s="16" t="s">
        <v>2047</v>
      </c>
      <c r="B824" s="17">
        <v>24</v>
      </c>
      <c r="C824" s="17" t="str">
        <f t="shared" si="25"/>
        <v>205</v>
      </c>
      <c r="D824" s="31" t="s">
        <v>1974</v>
      </c>
      <c r="E824" s="19" t="s">
        <v>2155</v>
      </c>
      <c r="F824" s="19">
        <v>201</v>
      </c>
      <c r="G824" s="19" t="str">
        <f t="shared" si="26"/>
        <v>21305</v>
      </c>
      <c r="I824" s="32" t="s">
        <v>1974</v>
      </c>
      <c r="J824" s="20">
        <v>24</v>
      </c>
      <c r="K824" s="20" t="s">
        <v>2038</v>
      </c>
    </row>
    <row r="825" spans="1:11">
      <c r="A825" s="16" t="s">
        <v>2047</v>
      </c>
      <c r="B825" s="17">
        <v>24</v>
      </c>
      <c r="C825" s="17" t="str">
        <f t="shared" si="25"/>
        <v>205</v>
      </c>
      <c r="D825" s="31" t="s">
        <v>1973</v>
      </c>
      <c r="E825" s="19" t="s">
        <v>2198</v>
      </c>
      <c r="F825" s="19">
        <v>8</v>
      </c>
      <c r="G825" s="19" t="str">
        <f t="shared" si="26"/>
        <v>20799</v>
      </c>
      <c r="I825" s="32" t="s">
        <v>1973</v>
      </c>
      <c r="J825" s="20">
        <v>24</v>
      </c>
      <c r="K825" s="20" t="s">
        <v>2038</v>
      </c>
    </row>
    <row r="826" spans="1:11">
      <c r="A826" s="16" t="s">
        <v>2040</v>
      </c>
      <c r="B826" s="17">
        <v>24</v>
      </c>
      <c r="C826" s="17" t="str">
        <f t="shared" si="25"/>
        <v>205</v>
      </c>
      <c r="D826" s="31" t="s">
        <v>1973</v>
      </c>
      <c r="E826" s="19" t="s">
        <v>2056</v>
      </c>
      <c r="F826" s="19">
        <v>10</v>
      </c>
      <c r="G826" s="19" t="str">
        <f t="shared" si="26"/>
        <v>20701</v>
      </c>
      <c r="I826" s="32" t="s">
        <v>1973</v>
      </c>
      <c r="J826" s="20">
        <v>24</v>
      </c>
      <c r="K826" s="20" t="s">
        <v>2038</v>
      </c>
    </row>
    <row r="827" spans="1:11">
      <c r="A827" s="16" t="s">
        <v>2039</v>
      </c>
      <c r="B827" s="17">
        <v>23</v>
      </c>
      <c r="C827" s="17" t="str">
        <f t="shared" si="25"/>
        <v>205</v>
      </c>
      <c r="D827" s="31" t="s">
        <v>1974</v>
      </c>
      <c r="E827" s="19" t="s">
        <v>2064</v>
      </c>
      <c r="F827" s="19">
        <v>222</v>
      </c>
      <c r="G827" s="19" t="str">
        <f t="shared" si="26"/>
        <v>20702</v>
      </c>
      <c r="I827" s="32" t="s">
        <v>1974</v>
      </c>
      <c r="J827" s="20">
        <v>23</v>
      </c>
      <c r="K827" s="20" t="s">
        <v>2038</v>
      </c>
    </row>
    <row r="828" spans="1:11">
      <c r="A828" s="16" t="s">
        <v>2040</v>
      </c>
      <c r="B828" s="17">
        <v>23</v>
      </c>
      <c r="C828" s="17" t="str">
        <f t="shared" si="25"/>
        <v>205</v>
      </c>
      <c r="D828" s="31" t="s">
        <v>1974</v>
      </c>
      <c r="E828" s="19" t="s">
        <v>2198</v>
      </c>
      <c r="F828" s="19">
        <v>13</v>
      </c>
      <c r="G828" s="19" t="str">
        <f t="shared" si="26"/>
        <v>20799</v>
      </c>
      <c r="I828" s="32" t="s">
        <v>1974</v>
      </c>
      <c r="J828" s="20">
        <v>23</v>
      </c>
      <c r="K828" s="20" t="s">
        <v>2038</v>
      </c>
    </row>
    <row r="829" spans="1:11">
      <c r="A829" s="16" t="s">
        <v>2041</v>
      </c>
      <c r="B829" s="17">
        <v>23</v>
      </c>
      <c r="C829" s="17" t="str">
        <f t="shared" si="25"/>
        <v>205</v>
      </c>
      <c r="D829" s="31" t="s">
        <v>1974</v>
      </c>
      <c r="E829" s="19" t="s">
        <v>2199</v>
      </c>
      <c r="F829" s="19">
        <v>2</v>
      </c>
      <c r="G829" s="19" t="str">
        <f t="shared" si="26"/>
        <v>20703</v>
      </c>
      <c r="I829" s="32" t="s">
        <v>1974</v>
      </c>
      <c r="J829" s="20">
        <v>23</v>
      </c>
      <c r="K829" s="20" t="s">
        <v>2038</v>
      </c>
    </row>
    <row r="830" spans="1:11">
      <c r="A830" s="16" t="s">
        <v>2062</v>
      </c>
      <c r="B830" s="17">
        <v>2</v>
      </c>
      <c r="C830" s="17" t="str">
        <f t="shared" si="25"/>
        <v>208</v>
      </c>
      <c r="D830" s="31" t="s">
        <v>1973</v>
      </c>
      <c r="E830" s="19" t="s">
        <v>2200</v>
      </c>
      <c r="F830" s="19">
        <v>4</v>
      </c>
      <c r="G830" s="19" t="str">
        <f t="shared" si="26"/>
        <v>20703</v>
      </c>
      <c r="I830" s="32" t="s">
        <v>1973</v>
      </c>
      <c r="J830" s="20">
        <v>2</v>
      </c>
      <c r="K830" s="20" t="s">
        <v>2069</v>
      </c>
    </row>
    <row r="831" spans="1:11">
      <c r="A831" s="16" t="s">
        <v>1976</v>
      </c>
      <c r="B831" s="17">
        <v>18</v>
      </c>
      <c r="C831" s="17" t="str">
        <f t="shared" si="25"/>
        <v>221</v>
      </c>
      <c r="D831" s="31" t="s">
        <v>1974</v>
      </c>
      <c r="E831" s="19" t="s">
        <v>2198</v>
      </c>
      <c r="F831" s="19">
        <v>185</v>
      </c>
      <c r="G831" s="19" t="str">
        <f t="shared" si="26"/>
        <v>20799</v>
      </c>
      <c r="I831" s="32" t="s">
        <v>1974</v>
      </c>
      <c r="J831" s="20">
        <v>18</v>
      </c>
      <c r="K831" s="20" t="s">
        <v>2173</v>
      </c>
    </row>
    <row r="832" spans="1:11">
      <c r="A832" s="16" t="s">
        <v>2047</v>
      </c>
      <c r="B832" s="17">
        <v>23</v>
      </c>
      <c r="C832" s="17" t="str">
        <f t="shared" si="25"/>
        <v>205</v>
      </c>
      <c r="D832" s="31" t="s">
        <v>1974</v>
      </c>
      <c r="E832" s="19" t="s">
        <v>2201</v>
      </c>
      <c r="F832" s="19">
        <v>100</v>
      </c>
      <c r="G832" s="19" t="str">
        <f t="shared" si="26"/>
        <v>20703</v>
      </c>
      <c r="I832" s="32" t="s">
        <v>1974</v>
      </c>
      <c r="J832" s="20">
        <v>23</v>
      </c>
      <c r="K832" s="20" t="s">
        <v>2038</v>
      </c>
    </row>
    <row r="833" spans="1:11">
      <c r="A833" s="16" t="s">
        <v>2041</v>
      </c>
      <c r="B833" s="17">
        <v>22</v>
      </c>
      <c r="C833" s="17" t="str">
        <f t="shared" si="25"/>
        <v>205</v>
      </c>
      <c r="D833" s="31" t="s">
        <v>1974</v>
      </c>
      <c r="E833" s="19" t="s">
        <v>2056</v>
      </c>
      <c r="F833" s="19">
        <v>1</v>
      </c>
      <c r="G833" s="19" t="str">
        <f t="shared" si="26"/>
        <v>20701</v>
      </c>
      <c r="I833" s="32" t="s">
        <v>1974</v>
      </c>
      <c r="J833" s="20">
        <v>22</v>
      </c>
      <c r="K833" s="20" t="s">
        <v>2038</v>
      </c>
    </row>
    <row r="834" spans="1:11">
      <c r="A834" s="16" t="s">
        <v>2040</v>
      </c>
      <c r="B834" s="17">
        <v>22</v>
      </c>
      <c r="C834" s="17" t="str">
        <f t="shared" si="25"/>
        <v>205</v>
      </c>
      <c r="D834" s="31" t="s">
        <v>1974</v>
      </c>
      <c r="E834" s="19" t="s">
        <v>2202</v>
      </c>
      <c r="F834" s="19">
        <v>21</v>
      </c>
      <c r="G834" s="19" t="str">
        <f t="shared" si="26"/>
        <v>20708</v>
      </c>
      <c r="I834" s="32" t="s">
        <v>1974</v>
      </c>
      <c r="J834" s="20">
        <v>22</v>
      </c>
      <c r="K834" s="20" t="s">
        <v>2038</v>
      </c>
    </row>
    <row r="835" spans="1:11">
      <c r="A835" s="16" t="s">
        <v>2049</v>
      </c>
      <c r="B835" s="17">
        <v>21</v>
      </c>
      <c r="C835" s="17" t="str">
        <f t="shared" ref="C835:C898" si="27">MID(A835,1,3)</f>
        <v>205</v>
      </c>
      <c r="D835" s="31" t="s">
        <v>1974</v>
      </c>
      <c r="E835" s="19" t="s">
        <v>2064</v>
      </c>
      <c r="F835" s="19">
        <v>387</v>
      </c>
      <c r="G835" s="19" t="str">
        <f t="shared" ref="G835:G898" si="28">MID(E835,1,5)</f>
        <v>20702</v>
      </c>
      <c r="I835" s="32" t="s">
        <v>1974</v>
      </c>
      <c r="J835" s="20">
        <v>21</v>
      </c>
      <c r="K835" s="20" t="s">
        <v>2038</v>
      </c>
    </row>
    <row r="836" spans="1:11">
      <c r="A836" s="16" t="s">
        <v>2040</v>
      </c>
      <c r="B836" s="17">
        <v>21</v>
      </c>
      <c r="C836" s="17" t="str">
        <f t="shared" si="27"/>
        <v>205</v>
      </c>
      <c r="D836" s="31" t="s">
        <v>2044</v>
      </c>
      <c r="E836" s="19" t="s">
        <v>2063</v>
      </c>
      <c r="F836" s="19">
        <v>12</v>
      </c>
      <c r="G836" s="19" t="str">
        <f t="shared" si="28"/>
        <v>20701</v>
      </c>
      <c r="I836" s="32" t="s">
        <v>2044</v>
      </c>
      <c r="J836" s="20">
        <v>21</v>
      </c>
      <c r="K836" s="20" t="s">
        <v>2038</v>
      </c>
    </row>
    <row r="837" spans="1:11">
      <c r="A837" s="16" t="s">
        <v>2040</v>
      </c>
      <c r="B837" s="17">
        <v>21</v>
      </c>
      <c r="C837" s="17" t="str">
        <f t="shared" si="27"/>
        <v>205</v>
      </c>
      <c r="D837" s="31" t="s">
        <v>1974</v>
      </c>
      <c r="E837" s="19" t="s">
        <v>2064</v>
      </c>
      <c r="F837" s="19">
        <v>7</v>
      </c>
      <c r="G837" s="19" t="str">
        <f t="shared" si="28"/>
        <v>20702</v>
      </c>
      <c r="I837" s="32" t="s">
        <v>1974</v>
      </c>
      <c r="J837" s="20">
        <v>21</v>
      </c>
      <c r="K837" s="20" t="s">
        <v>2038</v>
      </c>
    </row>
    <row r="838" spans="1:11">
      <c r="A838" s="16" t="s">
        <v>1976</v>
      </c>
      <c r="B838" s="17">
        <v>5</v>
      </c>
      <c r="C838" s="17" t="str">
        <f t="shared" si="27"/>
        <v>221</v>
      </c>
      <c r="D838" s="31" t="s">
        <v>1974</v>
      </c>
      <c r="E838" s="19" t="s">
        <v>2056</v>
      </c>
      <c r="F838" s="19">
        <v>10</v>
      </c>
      <c r="G838" s="19" t="str">
        <f t="shared" si="28"/>
        <v>20701</v>
      </c>
      <c r="I838" s="32" t="s">
        <v>1974</v>
      </c>
      <c r="J838" s="20">
        <v>5</v>
      </c>
      <c r="K838" s="20" t="s">
        <v>2173</v>
      </c>
    </row>
    <row r="839" spans="1:11">
      <c r="A839" s="16" t="s">
        <v>2062</v>
      </c>
      <c r="B839" s="17">
        <v>1</v>
      </c>
      <c r="C839" s="17" t="str">
        <f t="shared" si="27"/>
        <v>208</v>
      </c>
      <c r="D839" s="31" t="s">
        <v>1973</v>
      </c>
      <c r="E839" s="19" t="s">
        <v>2056</v>
      </c>
      <c r="F839" s="19">
        <v>64</v>
      </c>
      <c r="G839" s="19" t="str">
        <f t="shared" si="28"/>
        <v>20701</v>
      </c>
      <c r="I839" s="32" t="s">
        <v>1973</v>
      </c>
      <c r="J839" s="20">
        <v>1</v>
      </c>
      <c r="K839" s="20" t="s">
        <v>2069</v>
      </c>
    </row>
    <row r="840" spans="1:11">
      <c r="A840" s="16" t="s">
        <v>2047</v>
      </c>
      <c r="B840" s="17">
        <v>21</v>
      </c>
      <c r="C840" s="17" t="str">
        <f t="shared" si="27"/>
        <v>205</v>
      </c>
      <c r="D840" s="31" t="s">
        <v>1974</v>
      </c>
      <c r="E840" s="19" t="s">
        <v>2198</v>
      </c>
      <c r="F840" s="19">
        <v>190</v>
      </c>
      <c r="G840" s="19" t="str">
        <f t="shared" si="28"/>
        <v>20799</v>
      </c>
      <c r="I840" s="32" t="s">
        <v>1974</v>
      </c>
      <c r="J840" s="20">
        <v>21</v>
      </c>
      <c r="K840" s="20" t="s">
        <v>2038</v>
      </c>
    </row>
    <row r="841" spans="1:11">
      <c r="A841" s="16" t="s">
        <v>2040</v>
      </c>
      <c r="B841" s="17">
        <v>21</v>
      </c>
      <c r="C841" s="17" t="str">
        <f t="shared" si="27"/>
        <v>205</v>
      </c>
      <c r="D841" s="31" t="s">
        <v>1974</v>
      </c>
      <c r="E841" s="19" t="s">
        <v>2198</v>
      </c>
      <c r="F841" s="19">
        <v>50</v>
      </c>
      <c r="G841" s="19" t="str">
        <f t="shared" si="28"/>
        <v>20799</v>
      </c>
      <c r="I841" s="32" t="s">
        <v>1974</v>
      </c>
      <c r="J841" s="20">
        <v>21</v>
      </c>
      <c r="K841" s="20" t="s">
        <v>2038</v>
      </c>
    </row>
    <row r="842" spans="1:11">
      <c r="A842" s="16" t="s">
        <v>2039</v>
      </c>
      <c r="B842" s="17">
        <v>20</v>
      </c>
      <c r="C842" s="17" t="str">
        <f t="shared" si="27"/>
        <v>205</v>
      </c>
      <c r="D842" s="31" t="s">
        <v>1974</v>
      </c>
      <c r="E842" s="19" t="s">
        <v>2201</v>
      </c>
      <c r="F842" s="19">
        <v>1</v>
      </c>
      <c r="G842" s="19" t="str">
        <f t="shared" si="28"/>
        <v>20703</v>
      </c>
      <c r="I842" s="32" t="s">
        <v>1974</v>
      </c>
      <c r="J842" s="20">
        <v>20</v>
      </c>
      <c r="K842" s="20" t="s">
        <v>2038</v>
      </c>
    </row>
    <row r="843" spans="1:11">
      <c r="A843" s="16" t="s">
        <v>1976</v>
      </c>
      <c r="B843" s="17">
        <v>6</v>
      </c>
      <c r="C843" s="17" t="str">
        <f t="shared" si="27"/>
        <v>221</v>
      </c>
      <c r="D843" s="31" t="s">
        <v>1974</v>
      </c>
      <c r="E843" s="19" t="s">
        <v>2199</v>
      </c>
      <c r="F843" s="19">
        <v>8</v>
      </c>
      <c r="G843" s="19" t="str">
        <f t="shared" si="28"/>
        <v>20703</v>
      </c>
      <c r="I843" s="32" t="s">
        <v>1974</v>
      </c>
      <c r="J843" s="20">
        <v>6</v>
      </c>
      <c r="K843" s="20" t="s">
        <v>2173</v>
      </c>
    </row>
    <row r="844" spans="1:11">
      <c r="A844" s="16" t="s">
        <v>2043</v>
      </c>
      <c r="B844" s="17">
        <v>20</v>
      </c>
      <c r="C844" s="17" t="str">
        <f t="shared" si="27"/>
        <v>205</v>
      </c>
      <c r="D844" s="31" t="s">
        <v>1974</v>
      </c>
      <c r="E844" s="19" t="s">
        <v>2198</v>
      </c>
      <c r="F844" s="19">
        <v>2</v>
      </c>
      <c r="G844" s="19" t="str">
        <f t="shared" si="28"/>
        <v>20799</v>
      </c>
      <c r="I844" s="32" t="s">
        <v>1974</v>
      </c>
      <c r="J844" s="20">
        <v>20</v>
      </c>
      <c r="K844" s="20" t="s">
        <v>2038</v>
      </c>
    </row>
    <row r="845" spans="1:11">
      <c r="A845" s="16" t="s">
        <v>2043</v>
      </c>
      <c r="B845" s="17">
        <v>20</v>
      </c>
      <c r="C845" s="17" t="str">
        <f t="shared" si="27"/>
        <v>205</v>
      </c>
      <c r="D845" s="31" t="s">
        <v>1974</v>
      </c>
      <c r="E845" s="19" t="s">
        <v>2063</v>
      </c>
      <c r="F845" s="19">
        <v>15</v>
      </c>
      <c r="G845" s="19" t="str">
        <f t="shared" si="28"/>
        <v>20701</v>
      </c>
      <c r="I845" s="32" t="s">
        <v>1974</v>
      </c>
      <c r="J845" s="20">
        <v>20</v>
      </c>
      <c r="K845" s="20" t="s">
        <v>2038</v>
      </c>
    </row>
    <row r="846" spans="1:11">
      <c r="A846" s="16" t="s">
        <v>2047</v>
      </c>
      <c r="B846" s="17">
        <v>20</v>
      </c>
      <c r="C846" s="17" t="str">
        <f t="shared" si="27"/>
        <v>205</v>
      </c>
      <c r="D846" s="31" t="s">
        <v>1974</v>
      </c>
      <c r="E846" s="19" t="s">
        <v>2203</v>
      </c>
      <c r="F846" s="19">
        <v>150</v>
      </c>
      <c r="G846" s="19" t="str">
        <f t="shared" si="28"/>
        <v>20799</v>
      </c>
      <c r="I846" s="32" t="s">
        <v>1974</v>
      </c>
      <c r="J846" s="20">
        <v>20</v>
      </c>
      <c r="K846" s="20" t="s">
        <v>2038</v>
      </c>
    </row>
    <row r="847" spans="1:11">
      <c r="A847" s="16" t="s">
        <v>2047</v>
      </c>
      <c r="B847" s="17">
        <v>19</v>
      </c>
      <c r="C847" s="17" t="str">
        <f t="shared" si="27"/>
        <v>205</v>
      </c>
      <c r="D847" s="31" t="s">
        <v>1974</v>
      </c>
      <c r="E847" s="19" t="s">
        <v>2198</v>
      </c>
      <c r="F847" s="19">
        <v>11</v>
      </c>
      <c r="G847" s="19" t="str">
        <f t="shared" si="28"/>
        <v>20799</v>
      </c>
      <c r="I847" s="32" t="s">
        <v>1974</v>
      </c>
      <c r="J847" s="20">
        <v>19</v>
      </c>
      <c r="K847" s="20" t="s">
        <v>2038</v>
      </c>
    </row>
    <row r="848" spans="1:11">
      <c r="A848" s="16" t="s">
        <v>2040</v>
      </c>
      <c r="B848" s="17">
        <v>19</v>
      </c>
      <c r="C848" s="17" t="str">
        <f t="shared" si="27"/>
        <v>205</v>
      </c>
      <c r="D848" s="31" t="s">
        <v>1974</v>
      </c>
      <c r="E848" s="19" t="s">
        <v>2062</v>
      </c>
      <c r="F848" s="19">
        <v>1</v>
      </c>
      <c r="G848" s="19" t="str">
        <f t="shared" si="28"/>
        <v>20805</v>
      </c>
      <c r="I848" s="32" t="s">
        <v>1974</v>
      </c>
      <c r="J848" s="20">
        <v>19</v>
      </c>
      <c r="K848" s="20" t="s">
        <v>2038</v>
      </c>
    </row>
    <row r="849" spans="1:11">
      <c r="A849" s="16" t="s">
        <v>2047</v>
      </c>
      <c r="B849" s="17">
        <v>19</v>
      </c>
      <c r="C849" s="17" t="str">
        <f t="shared" si="27"/>
        <v>205</v>
      </c>
      <c r="D849" s="31" t="s">
        <v>1974</v>
      </c>
      <c r="E849" s="19" t="s">
        <v>2062</v>
      </c>
      <c r="F849" s="19">
        <v>1</v>
      </c>
      <c r="G849" s="19" t="str">
        <f t="shared" si="28"/>
        <v>20805</v>
      </c>
      <c r="I849" s="32" t="s">
        <v>1974</v>
      </c>
      <c r="J849" s="20">
        <v>19</v>
      </c>
      <c r="K849" s="20" t="s">
        <v>2038</v>
      </c>
    </row>
    <row r="850" spans="1:11">
      <c r="A850" s="16" t="s">
        <v>2062</v>
      </c>
      <c r="B850" s="17">
        <v>3</v>
      </c>
      <c r="C850" s="17" t="str">
        <f t="shared" si="27"/>
        <v>208</v>
      </c>
      <c r="D850" s="31" t="s">
        <v>1973</v>
      </c>
      <c r="E850" s="19" t="s">
        <v>1976</v>
      </c>
      <c r="F850" s="19">
        <v>1</v>
      </c>
      <c r="G850" s="19" t="str">
        <f t="shared" si="28"/>
        <v>22102</v>
      </c>
      <c r="I850" s="32" t="s">
        <v>1973</v>
      </c>
      <c r="J850" s="20">
        <v>3</v>
      </c>
      <c r="K850" s="20" t="s">
        <v>2069</v>
      </c>
    </row>
    <row r="851" spans="1:11">
      <c r="A851" s="16" t="s">
        <v>1976</v>
      </c>
      <c r="B851" s="17">
        <v>7</v>
      </c>
      <c r="C851" s="17" t="str">
        <f t="shared" si="27"/>
        <v>221</v>
      </c>
      <c r="D851" s="31" t="s">
        <v>1974</v>
      </c>
      <c r="E851" s="19" t="s">
        <v>2059</v>
      </c>
      <c r="F851" s="19">
        <v>1</v>
      </c>
      <c r="G851" s="19" t="str">
        <f t="shared" si="28"/>
        <v>20701</v>
      </c>
      <c r="I851" s="32" t="s">
        <v>1974</v>
      </c>
      <c r="J851" s="20">
        <v>7</v>
      </c>
      <c r="K851" s="20" t="s">
        <v>2173</v>
      </c>
    </row>
    <row r="852" spans="1:11">
      <c r="A852" s="16" t="s">
        <v>2049</v>
      </c>
      <c r="B852" s="17">
        <v>19</v>
      </c>
      <c r="C852" s="17" t="str">
        <f t="shared" si="27"/>
        <v>205</v>
      </c>
      <c r="D852" s="31" t="s">
        <v>1974</v>
      </c>
      <c r="E852" s="19" t="s">
        <v>2059</v>
      </c>
      <c r="F852" s="19">
        <v>1</v>
      </c>
      <c r="G852" s="19" t="str">
        <f t="shared" si="28"/>
        <v>20701</v>
      </c>
      <c r="I852" s="32" t="s">
        <v>1974</v>
      </c>
      <c r="J852" s="20">
        <v>19</v>
      </c>
      <c r="K852" s="20" t="s">
        <v>2038</v>
      </c>
    </row>
    <row r="853" spans="1:11">
      <c r="A853" s="16" t="s">
        <v>2043</v>
      </c>
      <c r="B853" s="17">
        <v>18</v>
      </c>
      <c r="C853" s="17" t="str">
        <f t="shared" si="27"/>
        <v>205</v>
      </c>
      <c r="D853" s="31" t="s">
        <v>1974</v>
      </c>
      <c r="E853" s="19" t="s">
        <v>2063</v>
      </c>
      <c r="F853" s="19">
        <v>23</v>
      </c>
      <c r="G853" s="19" t="str">
        <f t="shared" si="28"/>
        <v>20701</v>
      </c>
      <c r="I853" s="32" t="s">
        <v>1974</v>
      </c>
      <c r="J853" s="20">
        <v>18</v>
      </c>
      <c r="K853" s="20" t="s">
        <v>2038</v>
      </c>
    </row>
    <row r="854" spans="1:11">
      <c r="A854" s="16" t="s">
        <v>2047</v>
      </c>
      <c r="B854" s="17">
        <v>18</v>
      </c>
      <c r="C854" s="17" t="str">
        <f t="shared" si="27"/>
        <v>205</v>
      </c>
      <c r="D854" s="31" t="s">
        <v>1974</v>
      </c>
      <c r="E854" s="19" t="s">
        <v>2063</v>
      </c>
      <c r="F854" s="19">
        <v>8</v>
      </c>
      <c r="G854" s="19" t="str">
        <f t="shared" si="28"/>
        <v>20701</v>
      </c>
      <c r="I854" s="32" t="s">
        <v>1974</v>
      </c>
      <c r="J854" s="20">
        <v>18</v>
      </c>
      <c r="K854" s="20" t="s">
        <v>2038</v>
      </c>
    </row>
    <row r="855" spans="1:11">
      <c r="A855" s="16" t="s">
        <v>2048</v>
      </c>
      <c r="B855" s="17">
        <v>18</v>
      </c>
      <c r="C855" s="17" t="str">
        <f t="shared" si="27"/>
        <v>205</v>
      </c>
      <c r="D855" s="31" t="s">
        <v>1974</v>
      </c>
      <c r="E855" s="19" t="s">
        <v>2059</v>
      </c>
      <c r="F855" s="19">
        <v>1</v>
      </c>
      <c r="G855" s="19" t="str">
        <f t="shared" si="28"/>
        <v>20701</v>
      </c>
      <c r="I855" s="32" t="s">
        <v>1974</v>
      </c>
      <c r="J855" s="20">
        <v>18</v>
      </c>
      <c r="K855" s="20" t="s">
        <v>2038</v>
      </c>
    </row>
    <row r="856" spans="1:11">
      <c r="A856" s="16" t="s">
        <v>2047</v>
      </c>
      <c r="B856" s="17">
        <v>18</v>
      </c>
      <c r="C856" s="17" t="str">
        <f t="shared" si="27"/>
        <v>205</v>
      </c>
      <c r="D856" s="31" t="s">
        <v>1974</v>
      </c>
      <c r="E856" s="19" t="s">
        <v>2063</v>
      </c>
      <c r="F856" s="19">
        <v>4</v>
      </c>
      <c r="G856" s="19" t="str">
        <f t="shared" si="28"/>
        <v>20701</v>
      </c>
      <c r="I856" s="32" t="s">
        <v>1974</v>
      </c>
      <c r="J856" s="20">
        <v>18</v>
      </c>
      <c r="K856" s="20" t="s">
        <v>2038</v>
      </c>
    </row>
    <row r="857" spans="1:11">
      <c r="A857" s="16" t="s">
        <v>2047</v>
      </c>
      <c r="B857" s="17">
        <v>18</v>
      </c>
      <c r="C857" s="17" t="str">
        <f t="shared" si="27"/>
        <v>205</v>
      </c>
      <c r="D857" s="31" t="s">
        <v>1974</v>
      </c>
      <c r="E857" s="19" t="s">
        <v>2198</v>
      </c>
      <c r="F857" s="19">
        <v>7</v>
      </c>
      <c r="G857" s="19" t="str">
        <f t="shared" si="28"/>
        <v>20799</v>
      </c>
      <c r="I857" s="32" t="s">
        <v>1974</v>
      </c>
      <c r="J857" s="20">
        <v>18</v>
      </c>
      <c r="K857" s="20" t="s">
        <v>2038</v>
      </c>
    </row>
    <row r="858" spans="1:11">
      <c r="A858" s="16" t="s">
        <v>2047</v>
      </c>
      <c r="B858" s="17">
        <v>18</v>
      </c>
      <c r="C858" s="17" t="str">
        <f t="shared" si="27"/>
        <v>205</v>
      </c>
      <c r="D858" s="31" t="s">
        <v>1974</v>
      </c>
      <c r="E858" s="19" t="s">
        <v>2059</v>
      </c>
      <c r="F858" s="19">
        <v>3</v>
      </c>
      <c r="G858" s="19" t="str">
        <f t="shared" si="28"/>
        <v>20701</v>
      </c>
      <c r="I858" s="32" t="s">
        <v>1974</v>
      </c>
      <c r="J858" s="20">
        <v>18</v>
      </c>
      <c r="K858" s="20" t="s">
        <v>2038</v>
      </c>
    </row>
    <row r="859" spans="1:11">
      <c r="A859" s="16" t="s">
        <v>2047</v>
      </c>
      <c r="B859" s="17">
        <v>18</v>
      </c>
      <c r="C859" s="17" t="str">
        <f t="shared" si="27"/>
        <v>205</v>
      </c>
      <c r="D859" s="31" t="s">
        <v>1974</v>
      </c>
      <c r="E859" s="19" t="s">
        <v>2059</v>
      </c>
      <c r="F859" s="19">
        <v>10</v>
      </c>
      <c r="G859" s="19" t="str">
        <f t="shared" si="28"/>
        <v>20701</v>
      </c>
      <c r="I859" s="32" t="s">
        <v>1974</v>
      </c>
      <c r="J859" s="20">
        <v>18</v>
      </c>
      <c r="K859" s="20" t="s">
        <v>2038</v>
      </c>
    </row>
    <row r="860" spans="1:11">
      <c r="A860" s="16" t="s">
        <v>2040</v>
      </c>
      <c r="B860" s="17">
        <v>18</v>
      </c>
      <c r="C860" s="17" t="str">
        <f t="shared" si="27"/>
        <v>205</v>
      </c>
      <c r="D860" s="31" t="s">
        <v>1974</v>
      </c>
      <c r="E860" s="19" t="s">
        <v>2062</v>
      </c>
      <c r="F860" s="19">
        <v>1</v>
      </c>
      <c r="G860" s="19" t="str">
        <f t="shared" si="28"/>
        <v>20805</v>
      </c>
      <c r="I860" s="32" t="s">
        <v>1974</v>
      </c>
      <c r="J860" s="20">
        <v>18</v>
      </c>
      <c r="K860" s="20" t="s">
        <v>2038</v>
      </c>
    </row>
    <row r="861" spans="1:11">
      <c r="A861" s="16" t="s">
        <v>2042</v>
      </c>
      <c r="B861" s="17">
        <v>17</v>
      </c>
      <c r="C861" s="17" t="str">
        <f t="shared" si="27"/>
        <v>205</v>
      </c>
      <c r="D861" s="31" t="s">
        <v>1974</v>
      </c>
      <c r="E861" s="19" t="s">
        <v>2062</v>
      </c>
      <c r="F861" s="19">
        <v>1</v>
      </c>
      <c r="G861" s="19" t="str">
        <f t="shared" si="28"/>
        <v>20805</v>
      </c>
      <c r="I861" s="32" t="s">
        <v>1974</v>
      </c>
      <c r="J861" s="20">
        <v>17</v>
      </c>
      <c r="K861" s="20" t="s">
        <v>2038</v>
      </c>
    </row>
    <row r="862" spans="1:11">
      <c r="A862" s="16" t="s">
        <v>2043</v>
      </c>
      <c r="B862" s="17">
        <v>17</v>
      </c>
      <c r="C862" s="17" t="str">
        <f t="shared" si="27"/>
        <v>205</v>
      </c>
      <c r="D862" s="31" t="s">
        <v>1974</v>
      </c>
      <c r="E862" s="19" t="s">
        <v>1976</v>
      </c>
      <c r="F862" s="19">
        <v>2</v>
      </c>
      <c r="G862" s="19" t="str">
        <f t="shared" si="28"/>
        <v>22102</v>
      </c>
      <c r="I862" s="32" t="s">
        <v>1974</v>
      </c>
      <c r="J862" s="20">
        <v>17</v>
      </c>
      <c r="K862" s="20" t="s">
        <v>2038</v>
      </c>
    </row>
    <row r="863" spans="1:11">
      <c r="A863" s="16" t="s">
        <v>2062</v>
      </c>
      <c r="B863" s="17">
        <v>2</v>
      </c>
      <c r="C863" s="17" t="str">
        <f t="shared" si="27"/>
        <v>208</v>
      </c>
      <c r="D863" s="31" t="s">
        <v>1973</v>
      </c>
      <c r="E863" s="19" t="s">
        <v>2058</v>
      </c>
      <c r="F863" s="19">
        <v>2</v>
      </c>
      <c r="G863" s="19" t="str">
        <f t="shared" si="28"/>
        <v>20701</v>
      </c>
      <c r="I863" s="32" t="s">
        <v>1973</v>
      </c>
      <c r="J863" s="20">
        <v>2</v>
      </c>
      <c r="K863" s="20" t="s">
        <v>2069</v>
      </c>
    </row>
    <row r="864" spans="1:11">
      <c r="A864" s="16" t="s">
        <v>1976</v>
      </c>
      <c r="B864" s="17">
        <v>8</v>
      </c>
      <c r="C864" s="17" t="str">
        <f t="shared" si="27"/>
        <v>221</v>
      </c>
      <c r="D864" s="31" t="s">
        <v>1972</v>
      </c>
      <c r="E864" s="19" t="s">
        <v>2058</v>
      </c>
      <c r="F864" s="19">
        <v>1</v>
      </c>
      <c r="G864" s="19" t="str">
        <f t="shared" si="28"/>
        <v>20701</v>
      </c>
      <c r="I864" s="32" t="s">
        <v>1972</v>
      </c>
      <c r="J864" s="20">
        <v>8</v>
      </c>
      <c r="K864" s="20" t="s">
        <v>2173</v>
      </c>
    </row>
    <row r="865" spans="1:11">
      <c r="A865" s="16" t="s">
        <v>2047</v>
      </c>
      <c r="B865" s="17">
        <v>17</v>
      </c>
      <c r="C865" s="17" t="str">
        <f t="shared" si="27"/>
        <v>205</v>
      </c>
      <c r="D865" s="31" t="s">
        <v>1974</v>
      </c>
      <c r="E865" s="19" t="s">
        <v>2058</v>
      </c>
      <c r="F865" s="19">
        <v>2</v>
      </c>
      <c r="G865" s="19" t="str">
        <f t="shared" si="28"/>
        <v>20701</v>
      </c>
      <c r="I865" s="32" t="s">
        <v>1974</v>
      </c>
      <c r="J865" s="20">
        <v>17</v>
      </c>
      <c r="K865" s="20" t="s">
        <v>2038</v>
      </c>
    </row>
    <row r="866" spans="1:11">
      <c r="A866" s="16" t="s">
        <v>2040</v>
      </c>
      <c r="B866" s="17">
        <v>17</v>
      </c>
      <c r="C866" s="17" t="str">
        <f t="shared" si="27"/>
        <v>205</v>
      </c>
      <c r="D866" s="31" t="s">
        <v>1974</v>
      </c>
      <c r="E866" s="19" t="s">
        <v>2063</v>
      </c>
      <c r="F866" s="19">
        <v>13</v>
      </c>
      <c r="G866" s="19" t="str">
        <f t="shared" si="28"/>
        <v>20701</v>
      </c>
      <c r="I866" s="32" t="s">
        <v>1974</v>
      </c>
      <c r="J866" s="20">
        <v>17</v>
      </c>
      <c r="K866" s="20" t="s">
        <v>2038</v>
      </c>
    </row>
    <row r="867" spans="1:11">
      <c r="A867" s="16" t="s">
        <v>2040</v>
      </c>
      <c r="B867" s="17">
        <v>17</v>
      </c>
      <c r="C867" s="17" t="str">
        <f t="shared" si="27"/>
        <v>205</v>
      </c>
      <c r="D867" s="31" t="s">
        <v>1974</v>
      </c>
      <c r="E867" s="19" t="s">
        <v>2058</v>
      </c>
      <c r="F867" s="19">
        <v>8</v>
      </c>
      <c r="G867" s="19" t="str">
        <f t="shared" si="28"/>
        <v>20701</v>
      </c>
      <c r="I867" s="32" t="s">
        <v>1974</v>
      </c>
      <c r="J867" s="20">
        <v>17</v>
      </c>
      <c r="K867" s="20" t="s">
        <v>2038</v>
      </c>
    </row>
    <row r="868" spans="1:11">
      <c r="A868" s="16" t="s">
        <v>2047</v>
      </c>
      <c r="B868" s="17">
        <v>17</v>
      </c>
      <c r="C868" s="17" t="str">
        <f t="shared" si="27"/>
        <v>205</v>
      </c>
      <c r="D868" s="31" t="s">
        <v>1974</v>
      </c>
      <c r="E868" s="19" t="s">
        <v>2063</v>
      </c>
      <c r="F868" s="19">
        <v>2</v>
      </c>
      <c r="G868" s="19" t="str">
        <f t="shared" si="28"/>
        <v>20701</v>
      </c>
      <c r="I868" s="32" t="s">
        <v>1974</v>
      </c>
      <c r="J868" s="20">
        <v>17</v>
      </c>
      <c r="K868" s="20" t="s">
        <v>2038</v>
      </c>
    </row>
    <row r="869" spans="1:11">
      <c r="A869" s="16" t="s">
        <v>1976</v>
      </c>
      <c r="B869" s="17">
        <v>16</v>
      </c>
      <c r="C869" s="17" t="str">
        <f t="shared" si="27"/>
        <v>221</v>
      </c>
      <c r="D869" s="31" t="s">
        <v>1974</v>
      </c>
      <c r="E869" s="19" t="s">
        <v>2058</v>
      </c>
      <c r="F869" s="19">
        <v>4</v>
      </c>
      <c r="G869" s="19" t="str">
        <f t="shared" si="28"/>
        <v>20701</v>
      </c>
      <c r="I869" s="32" t="s">
        <v>1974</v>
      </c>
      <c r="J869" s="20">
        <v>16</v>
      </c>
      <c r="K869" s="20" t="s">
        <v>2173</v>
      </c>
    </row>
    <row r="870" spans="1:11">
      <c r="A870" s="16" t="s">
        <v>2047</v>
      </c>
      <c r="B870" s="17">
        <v>17</v>
      </c>
      <c r="C870" s="17" t="str">
        <f t="shared" si="27"/>
        <v>205</v>
      </c>
      <c r="D870" s="31" t="s">
        <v>1974</v>
      </c>
      <c r="E870" s="19" t="s">
        <v>2058</v>
      </c>
      <c r="F870" s="19">
        <v>8</v>
      </c>
      <c r="G870" s="19" t="str">
        <f t="shared" si="28"/>
        <v>20701</v>
      </c>
      <c r="I870" s="32" t="s">
        <v>1974</v>
      </c>
      <c r="J870" s="20">
        <v>17</v>
      </c>
      <c r="K870" s="20" t="s">
        <v>2038</v>
      </c>
    </row>
    <row r="871" spans="1:11">
      <c r="A871" s="16" t="s">
        <v>2039</v>
      </c>
      <c r="B871" s="17">
        <v>16</v>
      </c>
      <c r="C871" s="17" t="str">
        <f t="shared" si="27"/>
        <v>205</v>
      </c>
      <c r="D871" s="31" t="s">
        <v>1974</v>
      </c>
      <c r="E871" s="19" t="s">
        <v>2058</v>
      </c>
      <c r="F871" s="19">
        <v>35</v>
      </c>
      <c r="G871" s="19" t="str">
        <f t="shared" si="28"/>
        <v>20701</v>
      </c>
      <c r="I871" s="32" t="s">
        <v>1974</v>
      </c>
      <c r="J871" s="20">
        <v>16</v>
      </c>
      <c r="K871" s="20" t="s">
        <v>2038</v>
      </c>
    </row>
    <row r="872" spans="1:11">
      <c r="A872" s="16" t="s">
        <v>2047</v>
      </c>
      <c r="B872" s="17">
        <v>16</v>
      </c>
      <c r="C872" s="17" t="str">
        <f t="shared" si="27"/>
        <v>205</v>
      </c>
      <c r="D872" s="31" t="s">
        <v>1974</v>
      </c>
      <c r="E872" s="19" t="s">
        <v>2065</v>
      </c>
      <c r="F872" s="19">
        <v>5</v>
      </c>
      <c r="G872" s="19" t="str">
        <f t="shared" si="28"/>
        <v>20702</v>
      </c>
      <c r="I872" s="32" t="s">
        <v>1974</v>
      </c>
      <c r="J872" s="20">
        <v>16</v>
      </c>
      <c r="K872" s="20" t="s">
        <v>2038</v>
      </c>
    </row>
    <row r="873" spans="1:11">
      <c r="A873" s="16" t="s">
        <v>2047</v>
      </c>
      <c r="B873" s="17">
        <v>16</v>
      </c>
      <c r="C873" s="17" t="str">
        <f t="shared" si="27"/>
        <v>205</v>
      </c>
      <c r="D873" s="31" t="s">
        <v>1974</v>
      </c>
      <c r="E873" s="19" t="s">
        <v>2059</v>
      </c>
      <c r="F873" s="19">
        <v>2</v>
      </c>
      <c r="G873" s="19" t="str">
        <f t="shared" si="28"/>
        <v>20701</v>
      </c>
      <c r="I873" s="32" t="s">
        <v>1974</v>
      </c>
      <c r="J873" s="20">
        <v>16</v>
      </c>
      <c r="K873" s="20" t="s">
        <v>2038</v>
      </c>
    </row>
    <row r="874" spans="1:11">
      <c r="A874" s="16" t="s">
        <v>2047</v>
      </c>
      <c r="B874" s="17">
        <v>16</v>
      </c>
      <c r="C874" s="17" t="str">
        <f t="shared" si="27"/>
        <v>205</v>
      </c>
      <c r="D874" s="31" t="s">
        <v>1974</v>
      </c>
      <c r="E874" s="19" t="s">
        <v>2059</v>
      </c>
      <c r="F874" s="19">
        <v>5</v>
      </c>
      <c r="G874" s="19" t="str">
        <f t="shared" si="28"/>
        <v>20701</v>
      </c>
      <c r="I874" s="32" t="s">
        <v>1974</v>
      </c>
      <c r="J874" s="20">
        <v>16</v>
      </c>
      <c r="K874" s="20" t="s">
        <v>2038</v>
      </c>
    </row>
    <row r="875" spans="1:11">
      <c r="A875" s="16" t="s">
        <v>2047</v>
      </c>
      <c r="B875" s="17">
        <v>15</v>
      </c>
      <c r="C875" s="17" t="str">
        <f t="shared" si="27"/>
        <v>205</v>
      </c>
      <c r="D875" s="31" t="s">
        <v>1974</v>
      </c>
      <c r="E875" s="19" t="s">
        <v>2059</v>
      </c>
      <c r="F875" s="19">
        <v>4</v>
      </c>
      <c r="G875" s="19" t="str">
        <f t="shared" si="28"/>
        <v>20701</v>
      </c>
      <c r="I875" s="32" t="s">
        <v>1974</v>
      </c>
      <c r="J875" s="20">
        <v>15</v>
      </c>
      <c r="K875" s="20" t="s">
        <v>2038</v>
      </c>
    </row>
    <row r="876" spans="1:11">
      <c r="A876" s="16" t="s">
        <v>2041</v>
      </c>
      <c r="B876" s="17">
        <v>15</v>
      </c>
      <c r="C876" s="17" t="str">
        <f t="shared" si="27"/>
        <v>205</v>
      </c>
      <c r="D876" s="31" t="s">
        <v>1974</v>
      </c>
      <c r="E876" s="19" t="s">
        <v>2059</v>
      </c>
      <c r="F876" s="19">
        <v>1</v>
      </c>
      <c r="G876" s="19" t="str">
        <f t="shared" si="28"/>
        <v>20701</v>
      </c>
      <c r="I876" s="32" t="s">
        <v>1974</v>
      </c>
      <c r="J876" s="20">
        <v>15</v>
      </c>
      <c r="K876" s="20" t="s">
        <v>2038</v>
      </c>
    </row>
    <row r="877" spans="1:11">
      <c r="A877" s="16" t="s">
        <v>2040</v>
      </c>
      <c r="B877" s="17">
        <v>15</v>
      </c>
      <c r="C877" s="17" t="str">
        <f t="shared" si="27"/>
        <v>205</v>
      </c>
      <c r="D877" s="31" t="s">
        <v>1974</v>
      </c>
      <c r="E877" s="19" t="s">
        <v>2059</v>
      </c>
      <c r="F877" s="19">
        <v>2</v>
      </c>
      <c r="G877" s="19" t="str">
        <f t="shared" si="28"/>
        <v>20701</v>
      </c>
      <c r="I877" s="32" t="s">
        <v>1974</v>
      </c>
      <c r="J877" s="20">
        <v>15</v>
      </c>
      <c r="K877" s="20" t="s">
        <v>2038</v>
      </c>
    </row>
    <row r="878" spans="1:11">
      <c r="A878" s="16" t="s">
        <v>2041</v>
      </c>
      <c r="B878" s="17">
        <v>15</v>
      </c>
      <c r="C878" s="17" t="str">
        <f t="shared" si="27"/>
        <v>205</v>
      </c>
      <c r="D878" s="31" t="s">
        <v>1974</v>
      </c>
      <c r="E878" s="19" t="s">
        <v>2059</v>
      </c>
      <c r="F878" s="19">
        <v>20</v>
      </c>
      <c r="G878" s="19" t="str">
        <f t="shared" si="28"/>
        <v>20701</v>
      </c>
      <c r="I878" s="32" t="s">
        <v>1974</v>
      </c>
      <c r="J878" s="20">
        <v>15</v>
      </c>
      <c r="K878" s="20" t="s">
        <v>2038</v>
      </c>
    </row>
    <row r="879" spans="1:11">
      <c r="A879" s="16" t="s">
        <v>2047</v>
      </c>
      <c r="B879" s="17">
        <v>15</v>
      </c>
      <c r="C879" s="17" t="str">
        <f t="shared" si="27"/>
        <v>205</v>
      </c>
      <c r="D879" s="31" t="s">
        <v>1974</v>
      </c>
      <c r="E879" s="19" t="s">
        <v>2059</v>
      </c>
      <c r="F879" s="19">
        <v>2</v>
      </c>
      <c r="G879" s="19" t="str">
        <f t="shared" si="28"/>
        <v>20701</v>
      </c>
      <c r="I879" s="32" t="s">
        <v>1974</v>
      </c>
      <c r="J879" s="20">
        <v>15</v>
      </c>
      <c r="K879" s="20" t="s">
        <v>2038</v>
      </c>
    </row>
    <row r="880" spans="1:11">
      <c r="A880" s="16" t="s">
        <v>2047</v>
      </c>
      <c r="B880" s="17">
        <v>15</v>
      </c>
      <c r="C880" s="17" t="str">
        <f t="shared" si="27"/>
        <v>205</v>
      </c>
      <c r="D880" s="31" t="s">
        <v>1974</v>
      </c>
      <c r="E880" s="19" t="s">
        <v>2060</v>
      </c>
      <c r="F880" s="19">
        <v>39</v>
      </c>
      <c r="G880" s="19" t="str">
        <f t="shared" si="28"/>
        <v>20701</v>
      </c>
      <c r="I880" s="32" t="s">
        <v>1974</v>
      </c>
      <c r="J880" s="20">
        <v>15</v>
      </c>
      <c r="K880" s="20" t="s">
        <v>2038</v>
      </c>
    </row>
    <row r="881" spans="1:11">
      <c r="A881" s="16" t="s">
        <v>1976</v>
      </c>
      <c r="B881" s="17">
        <v>6</v>
      </c>
      <c r="C881" s="17" t="str">
        <f t="shared" si="27"/>
        <v>221</v>
      </c>
      <c r="D881" s="31" t="s">
        <v>1974</v>
      </c>
      <c r="E881" s="19" t="s">
        <v>2059</v>
      </c>
      <c r="F881" s="19">
        <v>8</v>
      </c>
      <c r="G881" s="19" t="str">
        <f t="shared" si="28"/>
        <v>20701</v>
      </c>
      <c r="I881" s="32" t="s">
        <v>1974</v>
      </c>
      <c r="J881" s="20">
        <v>6</v>
      </c>
      <c r="K881" s="20" t="s">
        <v>2173</v>
      </c>
    </row>
    <row r="882" spans="1:11">
      <c r="A882" s="16" t="s">
        <v>2047</v>
      </c>
      <c r="B882" s="17">
        <v>15</v>
      </c>
      <c r="C882" s="17" t="str">
        <f t="shared" si="27"/>
        <v>205</v>
      </c>
      <c r="D882" s="31" t="s">
        <v>1974</v>
      </c>
      <c r="E882" s="19" t="s">
        <v>2059</v>
      </c>
      <c r="F882" s="19">
        <v>10</v>
      </c>
      <c r="G882" s="19" t="str">
        <f t="shared" si="28"/>
        <v>20701</v>
      </c>
      <c r="I882" s="32" t="s">
        <v>1974</v>
      </c>
      <c r="J882" s="20">
        <v>15</v>
      </c>
      <c r="K882" s="20" t="s">
        <v>2038</v>
      </c>
    </row>
    <row r="883" spans="1:11">
      <c r="A883" s="16" t="s">
        <v>2047</v>
      </c>
      <c r="B883" s="17">
        <v>15</v>
      </c>
      <c r="C883" s="17" t="str">
        <f t="shared" si="27"/>
        <v>205</v>
      </c>
      <c r="D883" s="31" t="s">
        <v>1974</v>
      </c>
      <c r="E883" s="19" t="s">
        <v>2060</v>
      </c>
      <c r="F883" s="19">
        <v>7</v>
      </c>
      <c r="G883" s="19" t="str">
        <f t="shared" si="28"/>
        <v>20701</v>
      </c>
      <c r="I883" s="32" t="s">
        <v>1974</v>
      </c>
      <c r="J883" s="20">
        <v>15</v>
      </c>
      <c r="K883" s="20" t="s">
        <v>2038</v>
      </c>
    </row>
    <row r="884" spans="1:11">
      <c r="A884" s="16" t="s">
        <v>2047</v>
      </c>
      <c r="B884" s="17">
        <v>15</v>
      </c>
      <c r="C884" s="17" t="str">
        <f t="shared" si="27"/>
        <v>205</v>
      </c>
      <c r="D884" s="31" t="s">
        <v>1974</v>
      </c>
      <c r="E884" s="19" t="s">
        <v>2062</v>
      </c>
      <c r="F884" s="19">
        <v>1</v>
      </c>
      <c r="G884" s="19" t="str">
        <f t="shared" si="28"/>
        <v>20805</v>
      </c>
      <c r="I884" s="32" t="s">
        <v>1974</v>
      </c>
      <c r="J884" s="20">
        <v>15</v>
      </c>
      <c r="K884" s="20" t="s">
        <v>2038</v>
      </c>
    </row>
    <row r="885" spans="1:11">
      <c r="A885" s="16" t="s">
        <v>2040</v>
      </c>
      <c r="B885" s="17">
        <v>15</v>
      </c>
      <c r="C885" s="17" t="str">
        <f t="shared" si="27"/>
        <v>205</v>
      </c>
      <c r="D885" s="31" t="s">
        <v>1974</v>
      </c>
      <c r="E885" s="19" t="s">
        <v>2062</v>
      </c>
      <c r="F885" s="19">
        <v>1</v>
      </c>
      <c r="G885" s="19" t="str">
        <f t="shared" si="28"/>
        <v>20805</v>
      </c>
      <c r="I885" s="32" t="s">
        <v>1974</v>
      </c>
      <c r="J885" s="20">
        <v>15</v>
      </c>
      <c r="K885" s="20" t="s">
        <v>2038</v>
      </c>
    </row>
    <row r="886" spans="1:11">
      <c r="A886" s="16" t="s">
        <v>2047</v>
      </c>
      <c r="B886" s="17">
        <v>14</v>
      </c>
      <c r="C886" s="17" t="str">
        <f t="shared" si="27"/>
        <v>205</v>
      </c>
      <c r="D886" s="31" t="s">
        <v>1974</v>
      </c>
      <c r="E886" s="19" t="s">
        <v>1976</v>
      </c>
      <c r="F886" s="19">
        <v>4</v>
      </c>
      <c r="G886" s="19" t="str">
        <f t="shared" si="28"/>
        <v>22102</v>
      </c>
      <c r="I886" s="32" t="s">
        <v>1974</v>
      </c>
      <c r="J886" s="20">
        <v>14</v>
      </c>
      <c r="K886" s="20" t="s">
        <v>2038</v>
      </c>
    </row>
    <row r="887" spans="1:11">
      <c r="A887" s="16" t="s">
        <v>2040</v>
      </c>
      <c r="B887" s="17">
        <v>14</v>
      </c>
      <c r="C887" s="17" t="str">
        <f t="shared" si="27"/>
        <v>205</v>
      </c>
      <c r="D887" s="31" t="s">
        <v>1974</v>
      </c>
      <c r="E887" s="19" t="s">
        <v>2065</v>
      </c>
      <c r="F887" s="19">
        <v>1</v>
      </c>
      <c r="G887" s="19" t="str">
        <f t="shared" si="28"/>
        <v>20702</v>
      </c>
      <c r="I887" s="32" t="s">
        <v>1974</v>
      </c>
      <c r="J887" s="20">
        <v>14</v>
      </c>
      <c r="K887" s="20" t="s">
        <v>2038</v>
      </c>
    </row>
    <row r="888" spans="1:11">
      <c r="A888" s="16" t="s">
        <v>2041</v>
      </c>
      <c r="B888" s="17">
        <v>14</v>
      </c>
      <c r="C888" s="17" t="str">
        <f t="shared" si="27"/>
        <v>205</v>
      </c>
      <c r="D888" s="31" t="s">
        <v>1974</v>
      </c>
      <c r="E888" s="19" t="s">
        <v>2065</v>
      </c>
      <c r="F888" s="19">
        <v>1</v>
      </c>
      <c r="G888" s="19" t="str">
        <f t="shared" si="28"/>
        <v>20702</v>
      </c>
      <c r="I888" s="32" t="s">
        <v>1974</v>
      </c>
      <c r="J888" s="20">
        <v>14</v>
      </c>
      <c r="K888" s="20" t="s">
        <v>2038</v>
      </c>
    </row>
    <row r="889" spans="1:11">
      <c r="A889" s="16" t="s">
        <v>2062</v>
      </c>
      <c r="B889" s="17">
        <v>1</v>
      </c>
      <c r="C889" s="17" t="str">
        <f t="shared" si="27"/>
        <v>208</v>
      </c>
      <c r="D889" s="31" t="s">
        <v>1973</v>
      </c>
      <c r="E889" s="19" t="s">
        <v>2065</v>
      </c>
      <c r="F889" s="19">
        <v>11</v>
      </c>
      <c r="G889" s="19" t="str">
        <f t="shared" si="28"/>
        <v>20702</v>
      </c>
      <c r="I889" s="32" t="s">
        <v>1973</v>
      </c>
      <c r="J889" s="20">
        <v>1</v>
      </c>
      <c r="K889" s="20" t="s">
        <v>2069</v>
      </c>
    </row>
    <row r="890" spans="1:11">
      <c r="A890" s="16" t="s">
        <v>1976</v>
      </c>
      <c r="B890" s="17">
        <v>9</v>
      </c>
      <c r="C890" s="17" t="str">
        <f t="shared" si="27"/>
        <v>221</v>
      </c>
      <c r="D890" s="31" t="s">
        <v>1974</v>
      </c>
      <c r="E890" s="19" t="s">
        <v>2065</v>
      </c>
      <c r="F890" s="19">
        <v>75</v>
      </c>
      <c r="G890" s="19" t="str">
        <f t="shared" si="28"/>
        <v>20702</v>
      </c>
      <c r="I890" s="32" t="s">
        <v>1974</v>
      </c>
      <c r="J890" s="20">
        <v>9</v>
      </c>
      <c r="K890" s="20" t="s">
        <v>2173</v>
      </c>
    </row>
    <row r="891" spans="1:11">
      <c r="A891" s="16" t="s">
        <v>2062</v>
      </c>
      <c r="B891" s="17">
        <v>2</v>
      </c>
      <c r="C891" s="17" t="str">
        <f t="shared" si="27"/>
        <v>208</v>
      </c>
      <c r="D891" s="31" t="s">
        <v>1973</v>
      </c>
      <c r="E891" s="19" t="s">
        <v>2065</v>
      </c>
      <c r="F891" s="19">
        <v>6</v>
      </c>
      <c r="G891" s="19" t="str">
        <f t="shared" si="28"/>
        <v>20702</v>
      </c>
      <c r="I891" s="32" t="s">
        <v>1973</v>
      </c>
      <c r="J891" s="20">
        <v>2</v>
      </c>
      <c r="K891" s="20" t="s">
        <v>2069</v>
      </c>
    </row>
    <row r="892" spans="1:11">
      <c r="A892" s="16" t="s">
        <v>2047</v>
      </c>
      <c r="B892" s="17">
        <v>14</v>
      </c>
      <c r="C892" s="17" t="str">
        <f t="shared" si="27"/>
        <v>205</v>
      </c>
      <c r="D892" s="31" t="s">
        <v>1974</v>
      </c>
      <c r="E892" s="19" t="s">
        <v>2065</v>
      </c>
      <c r="F892" s="19">
        <v>6</v>
      </c>
      <c r="G892" s="19" t="str">
        <f t="shared" si="28"/>
        <v>20702</v>
      </c>
      <c r="I892" s="32" t="s">
        <v>1974</v>
      </c>
      <c r="J892" s="20">
        <v>14</v>
      </c>
      <c r="K892" s="20" t="s">
        <v>2038</v>
      </c>
    </row>
    <row r="893" spans="1:11">
      <c r="A893" s="16" t="s">
        <v>2047</v>
      </c>
      <c r="B893" s="17">
        <v>14</v>
      </c>
      <c r="C893" s="17" t="str">
        <f t="shared" si="27"/>
        <v>205</v>
      </c>
      <c r="D893" s="31" t="s">
        <v>1974</v>
      </c>
      <c r="E893" s="19" t="s">
        <v>2015</v>
      </c>
      <c r="F893" s="19">
        <v>1</v>
      </c>
      <c r="G893" s="19" t="str">
        <f t="shared" si="28"/>
        <v>20129</v>
      </c>
      <c r="I893" s="32" t="s">
        <v>1974</v>
      </c>
      <c r="J893" s="20">
        <v>14</v>
      </c>
      <c r="K893" s="20" t="s">
        <v>2038</v>
      </c>
    </row>
    <row r="894" spans="1:11">
      <c r="A894" s="16" t="s">
        <v>2047</v>
      </c>
      <c r="B894" s="17">
        <v>14</v>
      </c>
      <c r="C894" s="17" t="str">
        <f t="shared" si="27"/>
        <v>205</v>
      </c>
      <c r="D894" s="31" t="s">
        <v>1974</v>
      </c>
      <c r="E894" s="19" t="s">
        <v>2062</v>
      </c>
      <c r="F894" s="19">
        <v>2</v>
      </c>
      <c r="G894" s="19" t="str">
        <f t="shared" si="28"/>
        <v>20805</v>
      </c>
      <c r="I894" s="32" t="s">
        <v>1974</v>
      </c>
      <c r="J894" s="20">
        <v>14</v>
      </c>
      <c r="K894" s="20" t="s">
        <v>2038</v>
      </c>
    </row>
    <row r="895" spans="1:11">
      <c r="A895" s="16" t="s">
        <v>2049</v>
      </c>
      <c r="B895" s="17">
        <v>14</v>
      </c>
      <c r="C895" s="17" t="str">
        <f t="shared" si="27"/>
        <v>205</v>
      </c>
      <c r="D895" s="31" t="s">
        <v>1974</v>
      </c>
      <c r="E895" s="19" t="s">
        <v>2067</v>
      </c>
      <c r="F895" s="19">
        <v>1</v>
      </c>
      <c r="G895" s="19" t="str">
        <f t="shared" si="28"/>
        <v>20708</v>
      </c>
      <c r="I895" s="32" t="s">
        <v>1974</v>
      </c>
      <c r="J895" s="20">
        <v>14</v>
      </c>
      <c r="K895" s="20" t="s">
        <v>2038</v>
      </c>
    </row>
    <row r="896" spans="1:11">
      <c r="A896" s="16" t="s">
        <v>2042</v>
      </c>
      <c r="B896" s="17">
        <v>13</v>
      </c>
      <c r="C896" s="17" t="str">
        <f t="shared" si="27"/>
        <v>205</v>
      </c>
      <c r="D896" s="31" t="s">
        <v>2044</v>
      </c>
      <c r="E896" s="19" t="s">
        <v>2067</v>
      </c>
      <c r="F896" s="19">
        <v>19</v>
      </c>
      <c r="G896" s="19" t="str">
        <f t="shared" si="28"/>
        <v>20708</v>
      </c>
      <c r="I896" s="32" t="s">
        <v>2044</v>
      </c>
      <c r="J896" s="20">
        <v>13</v>
      </c>
      <c r="K896" s="20" t="s">
        <v>2038</v>
      </c>
    </row>
    <row r="897" spans="1:11">
      <c r="A897" s="16" t="s">
        <v>2047</v>
      </c>
      <c r="B897" s="17">
        <v>13</v>
      </c>
      <c r="C897" s="17" t="str">
        <f t="shared" si="27"/>
        <v>205</v>
      </c>
      <c r="D897" s="31" t="s">
        <v>1974</v>
      </c>
      <c r="E897" s="19" t="s">
        <v>2067</v>
      </c>
      <c r="F897" s="19">
        <v>8</v>
      </c>
      <c r="G897" s="19" t="str">
        <f t="shared" si="28"/>
        <v>20708</v>
      </c>
      <c r="I897" s="32" t="s">
        <v>1974</v>
      </c>
      <c r="J897" s="20">
        <v>13</v>
      </c>
      <c r="K897" s="20" t="s">
        <v>2038</v>
      </c>
    </row>
    <row r="898" spans="1:11">
      <c r="A898" s="16" t="s">
        <v>2047</v>
      </c>
      <c r="B898" s="17">
        <v>13</v>
      </c>
      <c r="C898" s="17" t="str">
        <f t="shared" si="27"/>
        <v>205</v>
      </c>
      <c r="D898" s="31" t="s">
        <v>1974</v>
      </c>
      <c r="E898" s="19" t="s">
        <v>2067</v>
      </c>
      <c r="F898" s="19">
        <v>6</v>
      </c>
      <c r="G898" s="19" t="str">
        <f t="shared" si="28"/>
        <v>20708</v>
      </c>
      <c r="I898" s="32" t="s">
        <v>1974</v>
      </c>
      <c r="J898" s="20">
        <v>13</v>
      </c>
      <c r="K898" s="20" t="s">
        <v>2038</v>
      </c>
    </row>
    <row r="899" spans="1:11">
      <c r="A899" s="16" t="s">
        <v>2047</v>
      </c>
      <c r="B899" s="17">
        <v>13</v>
      </c>
      <c r="C899" s="17" t="str">
        <f t="shared" ref="C899:C962" si="29">MID(A899,1,3)</f>
        <v>205</v>
      </c>
      <c r="D899" s="31" t="s">
        <v>1974</v>
      </c>
      <c r="E899" s="19" t="s">
        <v>2067</v>
      </c>
      <c r="F899" s="19">
        <v>38</v>
      </c>
      <c r="G899" s="19" t="str">
        <f t="shared" ref="G899:G962" si="30">MID(E899,1,5)</f>
        <v>20708</v>
      </c>
      <c r="I899" s="32" t="s">
        <v>1974</v>
      </c>
      <c r="J899" s="20">
        <v>13</v>
      </c>
      <c r="K899" s="20" t="s">
        <v>2038</v>
      </c>
    </row>
    <row r="900" spans="1:11">
      <c r="A900" s="16" t="s">
        <v>2049</v>
      </c>
      <c r="B900" s="17">
        <v>13</v>
      </c>
      <c r="C900" s="17" t="str">
        <f t="shared" si="29"/>
        <v>205</v>
      </c>
      <c r="D900" s="31" t="s">
        <v>1974</v>
      </c>
      <c r="E900" s="19" t="s">
        <v>2067</v>
      </c>
      <c r="F900" s="19">
        <v>5</v>
      </c>
      <c r="G900" s="19" t="str">
        <f t="shared" si="30"/>
        <v>20708</v>
      </c>
      <c r="I900" s="32" t="s">
        <v>1974</v>
      </c>
      <c r="J900" s="20">
        <v>13</v>
      </c>
      <c r="K900" s="20" t="s">
        <v>2038</v>
      </c>
    </row>
    <row r="901" spans="1:11">
      <c r="A901" s="16" t="s">
        <v>2049</v>
      </c>
      <c r="B901" s="17">
        <v>13</v>
      </c>
      <c r="C901" s="17" t="str">
        <f t="shared" si="29"/>
        <v>205</v>
      </c>
      <c r="D901" s="31" t="s">
        <v>1974</v>
      </c>
      <c r="E901" s="19" t="s">
        <v>2076</v>
      </c>
      <c r="F901" s="19">
        <v>2</v>
      </c>
      <c r="G901" s="19" t="str">
        <f t="shared" si="30"/>
        <v>20805</v>
      </c>
      <c r="I901" s="32" t="s">
        <v>1974</v>
      </c>
      <c r="J901" s="20">
        <v>13</v>
      </c>
      <c r="K901" s="20" t="s">
        <v>2038</v>
      </c>
    </row>
    <row r="902" spans="1:11">
      <c r="A902" s="16" t="s">
        <v>2039</v>
      </c>
      <c r="B902" s="17">
        <v>12</v>
      </c>
      <c r="C902" s="17" t="str">
        <f t="shared" si="29"/>
        <v>205</v>
      </c>
      <c r="D902" s="31" t="s">
        <v>1974</v>
      </c>
      <c r="E902" s="19" t="s">
        <v>2076</v>
      </c>
      <c r="F902" s="19">
        <v>15</v>
      </c>
      <c r="G902" s="19" t="str">
        <f t="shared" si="30"/>
        <v>20805</v>
      </c>
      <c r="I902" s="32" t="s">
        <v>1974</v>
      </c>
      <c r="J902" s="20">
        <v>12</v>
      </c>
      <c r="K902" s="20" t="s">
        <v>2038</v>
      </c>
    </row>
    <row r="903" spans="1:11">
      <c r="A903" s="16" t="s">
        <v>2062</v>
      </c>
      <c r="B903" s="17">
        <v>2</v>
      </c>
      <c r="C903" s="17" t="str">
        <f t="shared" si="29"/>
        <v>208</v>
      </c>
      <c r="D903" s="31" t="s">
        <v>1973</v>
      </c>
      <c r="E903" s="19" t="s">
        <v>2076</v>
      </c>
      <c r="F903" s="19">
        <v>1</v>
      </c>
      <c r="G903" s="19" t="str">
        <f t="shared" si="30"/>
        <v>20805</v>
      </c>
      <c r="I903" s="32" t="s">
        <v>1973</v>
      </c>
      <c r="J903" s="20">
        <v>2</v>
      </c>
      <c r="K903" s="20" t="s">
        <v>2069</v>
      </c>
    </row>
    <row r="904" spans="1:11">
      <c r="A904" s="16" t="s">
        <v>2062</v>
      </c>
      <c r="B904" s="17">
        <v>3</v>
      </c>
      <c r="C904" s="17" t="str">
        <f t="shared" si="29"/>
        <v>208</v>
      </c>
      <c r="D904" s="31" t="s">
        <v>1973</v>
      </c>
      <c r="E904" s="19" t="s">
        <v>2076</v>
      </c>
      <c r="F904" s="19">
        <v>1</v>
      </c>
      <c r="G904" s="19" t="str">
        <f t="shared" si="30"/>
        <v>20805</v>
      </c>
      <c r="I904" s="32" t="s">
        <v>1973</v>
      </c>
      <c r="J904" s="20">
        <v>3</v>
      </c>
      <c r="K904" s="20" t="s">
        <v>2069</v>
      </c>
    </row>
    <row r="905" spans="1:11">
      <c r="A905" s="16" t="s">
        <v>1976</v>
      </c>
      <c r="B905" s="17">
        <v>5</v>
      </c>
      <c r="C905" s="17" t="str">
        <f t="shared" si="29"/>
        <v>221</v>
      </c>
      <c r="D905" s="31" t="s">
        <v>1974</v>
      </c>
      <c r="E905" s="19" t="s">
        <v>2076</v>
      </c>
      <c r="F905" s="19">
        <v>2</v>
      </c>
      <c r="G905" s="19" t="str">
        <f t="shared" si="30"/>
        <v>20805</v>
      </c>
      <c r="I905" s="32" t="s">
        <v>1974</v>
      </c>
      <c r="J905" s="20">
        <v>5</v>
      </c>
      <c r="K905" s="20" t="s">
        <v>2173</v>
      </c>
    </row>
    <row r="906" spans="1:11">
      <c r="A906" s="16" t="s">
        <v>2039</v>
      </c>
      <c r="B906" s="17">
        <v>12</v>
      </c>
      <c r="C906" s="17" t="str">
        <f t="shared" si="29"/>
        <v>205</v>
      </c>
      <c r="D906" s="31" t="s">
        <v>1974</v>
      </c>
      <c r="E906" s="19" t="s">
        <v>2076</v>
      </c>
      <c r="F906" s="19">
        <v>1</v>
      </c>
      <c r="G906" s="19" t="str">
        <f t="shared" si="30"/>
        <v>20805</v>
      </c>
      <c r="I906" s="32" t="s">
        <v>1974</v>
      </c>
      <c r="J906" s="20">
        <v>12</v>
      </c>
      <c r="K906" s="20" t="s">
        <v>2038</v>
      </c>
    </row>
    <row r="907" spans="1:11">
      <c r="A907" s="16" t="s">
        <v>2047</v>
      </c>
      <c r="B907" s="17">
        <v>12</v>
      </c>
      <c r="C907" s="17" t="str">
        <f t="shared" si="29"/>
        <v>205</v>
      </c>
      <c r="D907" s="31" t="s">
        <v>1974</v>
      </c>
      <c r="E907" s="19" t="s">
        <v>2076</v>
      </c>
      <c r="F907" s="19">
        <v>27</v>
      </c>
      <c r="G907" s="19" t="str">
        <f t="shared" si="30"/>
        <v>20805</v>
      </c>
      <c r="I907" s="32" t="s">
        <v>1974</v>
      </c>
      <c r="J907" s="20">
        <v>12</v>
      </c>
      <c r="K907" s="20" t="s">
        <v>2038</v>
      </c>
    </row>
    <row r="908" spans="1:11">
      <c r="A908" s="16" t="s">
        <v>2040</v>
      </c>
      <c r="B908" s="17">
        <v>12</v>
      </c>
      <c r="C908" s="17" t="str">
        <f t="shared" si="29"/>
        <v>205</v>
      </c>
      <c r="D908" s="31" t="s">
        <v>1974</v>
      </c>
      <c r="E908" s="19" t="s">
        <v>2076</v>
      </c>
      <c r="F908" s="19">
        <v>2</v>
      </c>
      <c r="G908" s="19" t="str">
        <f t="shared" si="30"/>
        <v>20805</v>
      </c>
      <c r="I908" s="32" t="s">
        <v>1974</v>
      </c>
      <c r="J908" s="20">
        <v>12</v>
      </c>
      <c r="K908" s="20" t="s">
        <v>2038</v>
      </c>
    </row>
    <row r="909" spans="1:11">
      <c r="A909" s="16" t="s">
        <v>2040</v>
      </c>
      <c r="B909" s="17">
        <v>12</v>
      </c>
      <c r="C909" s="17" t="str">
        <f t="shared" si="29"/>
        <v>205</v>
      </c>
      <c r="D909" s="31" t="s">
        <v>1974</v>
      </c>
      <c r="E909" s="19" t="s">
        <v>2076</v>
      </c>
      <c r="F909" s="19">
        <v>33</v>
      </c>
      <c r="G909" s="19" t="str">
        <f t="shared" si="30"/>
        <v>20805</v>
      </c>
      <c r="I909" s="32" t="s">
        <v>1974</v>
      </c>
      <c r="J909" s="20">
        <v>12</v>
      </c>
      <c r="K909" s="20" t="s">
        <v>2038</v>
      </c>
    </row>
    <row r="910" spans="1:11">
      <c r="A910" s="16" t="s">
        <v>2047</v>
      </c>
      <c r="B910" s="17">
        <v>12</v>
      </c>
      <c r="C910" s="17" t="str">
        <f t="shared" si="29"/>
        <v>205</v>
      </c>
      <c r="D910" s="31" t="s">
        <v>1974</v>
      </c>
      <c r="E910" s="19" t="s">
        <v>2076</v>
      </c>
      <c r="F910" s="19">
        <v>50</v>
      </c>
      <c r="G910" s="19" t="str">
        <f t="shared" si="30"/>
        <v>20805</v>
      </c>
      <c r="I910" s="32" t="s">
        <v>1974</v>
      </c>
      <c r="J910" s="20">
        <v>12</v>
      </c>
      <c r="K910" s="20" t="s">
        <v>2038</v>
      </c>
    </row>
    <row r="911" spans="1:11">
      <c r="A911" s="16" t="s">
        <v>2047</v>
      </c>
      <c r="B911" s="17">
        <v>12</v>
      </c>
      <c r="C911" s="17" t="str">
        <f t="shared" si="29"/>
        <v>205</v>
      </c>
      <c r="D911" s="31" t="s">
        <v>1974</v>
      </c>
      <c r="E911" s="19" t="s">
        <v>1970</v>
      </c>
      <c r="F911" s="19">
        <v>8</v>
      </c>
      <c r="G911" s="19" t="str">
        <f t="shared" si="30"/>
        <v>20805</v>
      </c>
      <c r="I911" s="32" t="s">
        <v>1974</v>
      </c>
      <c r="J911" s="20">
        <v>12</v>
      </c>
      <c r="K911" s="20" t="s">
        <v>2038</v>
      </c>
    </row>
    <row r="912" spans="1:11">
      <c r="A912" s="16" t="s">
        <v>2047</v>
      </c>
      <c r="B912" s="17">
        <v>12</v>
      </c>
      <c r="C912" s="17" t="str">
        <f t="shared" si="29"/>
        <v>205</v>
      </c>
      <c r="D912" s="31" t="s">
        <v>1974</v>
      </c>
      <c r="E912" s="19" t="s">
        <v>1976</v>
      </c>
      <c r="F912" s="19">
        <v>13</v>
      </c>
      <c r="G912" s="19" t="str">
        <f t="shared" si="30"/>
        <v>22102</v>
      </c>
      <c r="I912" s="32" t="s">
        <v>1974</v>
      </c>
      <c r="J912" s="20">
        <v>12</v>
      </c>
      <c r="K912" s="20" t="s">
        <v>2038</v>
      </c>
    </row>
    <row r="913" spans="1:11">
      <c r="A913" s="16" t="s">
        <v>2047</v>
      </c>
      <c r="B913" s="17">
        <v>12</v>
      </c>
      <c r="C913" s="17" t="str">
        <f t="shared" si="29"/>
        <v>205</v>
      </c>
      <c r="D913" s="31" t="s">
        <v>1974</v>
      </c>
      <c r="E913" s="19" t="s">
        <v>2021</v>
      </c>
      <c r="F913" s="19">
        <v>4</v>
      </c>
      <c r="G913" s="19" t="str">
        <f t="shared" si="30"/>
        <v>20138</v>
      </c>
      <c r="I913" s="32" t="s">
        <v>1974</v>
      </c>
      <c r="J913" s="20">
        <v>12</v>
      </c>
      <c r="K913" s="20" t="s">
        <v>2038</v>
      </c>
    </row>
    <row r="914" spans="1:11">
      <c r="A914" s="16" t="s">
        <v>2047</v>
      </c>
      <c r="B914" s="17">
        <v>12</v>
      </c>
      <c r="C914" s="17" t="str">
        <f t="shared" si="29"/>
        <v>205</v>
      </c>
      <c r="D914" s="31" t="s">
        <v>1974</v>
      </c>
      <c r="E914" s="19" t="s">
        <v>2021</v>
      </c>
      <c r="F914" s="19">
        <v>3</v>
      </c>
      <c r="G914" s="19" t="str">
        <f t="shared" si="30"/>
        <v>20138</v>
      </c>
      <c r="I914" s="32" t="s">
        <v>1974</v>
      </c>
      <c r="J914" s="20">
        <v>12</v>
      </c>
      <c r="K914" s="20" t="s">
        <v>2038</v>
      </c>
    </row>
    <row r="915" spans="1:11">
      <c r="A915" s="16" t="s">
        <v>2049</v>
      </c>
      <c r="B915" s="17">
        <v>12</v>
      </c>
      <c r="C915" s="17" t="str">
        <f t="shared" si="29"/>
        <v>205</v>
      </c>
      <c r="D915" s="31" t="s">
        <v>1974</v>
      </c>
      <c r="E915" s="19" t="s">
        <v>2021</v>
      </c>
      <c r="F915" s="19">
        <v>4</v>
      </c>
      <c r="G915" s="19" t="str">
        <f t="shared" si="30"/>
        <v>20138</v>
      </c>
      <c r="I915" s="32" t="s">
        <v>1974</v>
      </c>
      <c r="J915" s="20">
        <v>12</v>
      </c>
      <c r="K915" s="20" t="s">
        <v>2038</v>
      </c>
    </row>
    <row r="916" spans="1:11">
      <c r="A916" s="16" t="s">
        <v>1976</v>
      </c>
      <c r="B916" s="17">
        <v>5</v>
      </c>
      <c r="C916" s="17" t="str">
        <f t="shared" si="29"/>
        <v>221</v>
      </c>
      <c r="D916" s="31" t="s">
        <v>1974</v>
      </c>
      <c r="E916" s="19" t="s">
        <v>2021</v>
      </c>
      <c r="F916" s="19">
        <v>11</v>
      </c>
      <c r="G916" s="19" t="str">
        <f t="shared" si="30"/>
        <v>20138</v>
      </c>
      <c r="I916" s="32" t="s">
        <v>1974</v>
      </c>
      <c r="J916" s="20">
        <v>5</v>
      </c>
      <c r="K916" s="20" t="s">
        <v>2173</v>
      </c>
    </row>
    <row r="917" spans="1:11">
      <c r="A917" s="16" t="s">
        <v>2039</v>
      </c>
      <c r="B917" s="17">
        <v>11</v>
      </c>
      <c r="C917" s="17" t="str">
        <f t="shared" si="29"/>
        <v>205</v>
      </c>
      <c r="D917" s="31" t="s">
        <v>1974</v>
      </c>
      <c r="E917" s="19" t="s">
        <v>2024</v>
      </c>
      <c r="F917" s="19">
        <v>2</v>
      </c>
      <c r="G917" s="19" t="str">
        <f t="shared" si="30"/>
        <v>20138</v>
      </c>
      <c r="I917" s="32" t="s">
        <v>1974</v>
      </c>
      <c r="J917" s="20">
        <v>11</v>
      </c>
      <c r="K917" s="20" t="s">
        <v>2038</v>
      </c>
    </row>
    <row r="918" spans="1:11">
      <c r="A918" s="16" t="s">
        <v>2043</v>
      </c>
      <c r="B918" s="17">
        <v>11</v>
      </c>
      <c r="C918" s="17" t="str">
        <f t="shared" si="29"/>
        <v>205</v>
      </c>
      <c r="D918" s="31" t="s">
        <v>1974</v>
      </c>
      <c r="E918" s="19" t="s">
        <v>2026</v>
      </c>
      <c r="F918" s="19">
        <v>7</v>
      </c>
      <c r="G918" s="19" t="str">
        <f t="shared" si="30"/>
        <v>20138</v>
      </c>
      <c r="I918" s="32" t="s">
        <v>1974</v>
      </c>
      <c r="J918" s="20">
        <v>11</v>
      </c>
      <c r="K918" s="20" t="s">
        <v>2038</v>
      </c>
    </row>
    <row r="919" spans="1:11">
      <c r="A919" s="16" t="s">
        <v>2040</v>
      </c>
      <c r="B919" s="17">
        <v>11</v>
      </c>
      <c r="C919" s="17" t="str">
        <f t="shared" si="29"/>
        <v>205</v>
      </c>
      <c r="D919" s="31" t="s">
        <v>1974</v>
      </c>
      <c r="E919" s="19" t="s">
        <v>2021</v>
      </c>
      <c r="F919" s="19">
        <v>21</v>
      </c>
      <c r="G919" s="19" t="str">
        <f t="shared" si="30"/>
        <v>20138</v>
      </c>
      <c r="I919" s="32" t="s">
        <v>1974</v>
      </c>
      <c r="J919" s="20">
        <v>11</v>
      </c>
      <c r="K919" s="20" t="s">
        <v>2038</v>
      </c>
    </row>
    <row r="920" spans="1:11">
      <c r="A920" s="16" t="s">
        <v>2040</v>
      </c>
      <c r="B920" s="17">
        <v>11</v>
      </c>
      <c r="C920" s="17" t="str">
        <f t="shared" si="29"/>
        <v>205</v>
      </c>
      <c r="D920" s="31" t="s">
        <v>1974</v>
      </c>
      <c r="E920" s="19" t="s">
        <v>2021</v>
      </c>
      <c r="F920" s="19">
        <v>8</v>
      </c>
      <c r="G920" s="19" t="str">
        <f t="shared" si="30"/>
        <v>20138</v>
      </c>
      <c r="I920" s="32" t="s">
        <v>1974</v>
      </c>
      <c r="J920" s="20">
        <v>11</v>
      </c>
      <c r="K920" s="20" t="s">
        <v>2038</v>
      </c>
    </row>
    <row r="921" spans="1:11">
      <c r="A921" s="16" t="s">
        <v>2040</v>
      </c>
      <c r="B921" s="17">
        <v>11</v>
      </c>
      <c r="C921" s="17" t="str">
        <f t="shared" si="29"/>
        <v>205</v>
      </c>
      <c r="D921" s="31" t="s">
        <v>1974</v>
      </c>
      <c r="E921" s="19" t="s">
        <v>2023</v>
      </c>
      <c r="F921" s="19">
        <v>15</v>
      </c>
      <c r="G921" s="19" t="str">
        <f t="shared" si="30"/>
        <v>20138</v>
      </c>
      <c r="I921" s="32" t="s">
        <v>1974</v>
      </c>
      <c r="J921" s="20">
        <v>11</v>
      </c>
      <c r="K921" s="20" t="s">
        <v>2038</v>
      </c>
    </row>
    <row r="922" spans="1:11">
      <c r="A922" s="16" t="s">
        <v>2047</v>
      </c>
      <c r="B922" s="17">
        <v>11</v>
      </c>
      <c r="C922" s="17" t="str">
        <f t="shared" si="29"/>
        <v>205</v>
      </c>
      <c r="D922" s="31" t="s">
        <v>1974</v>
      </c>
      <c r="E922" s="19" t="s">
        <v>2025</v>
      </c>
      <c r="F922" s="19">
        <v>60</v>
      </c>
      <c r="G922" s="19" t="str">
        <f t="shared" si="30"/>
        <v>20138</v>
      </c>
      <c r="I922" s="32" t="s">
        <v>1974</v>
      </c>
      <c r="J922" s="20">
        <v>11</v>
      </c>
      <c r="K922" s="20" t="s">
        <v>2038</v>
      </c>
    </row>
    <row r="923" spans="1:11">
      <c r="A923" s="16" t="s">
        <v>2047</v>
      </c>
      <c r="B923" s="17">
        <v>11</v>
      </c>
      <c r="C923" s="17" t="str">
        <f t="shared" si="29"/>
        <v>205</v>
      </c>
      <c r="D923" s="31" t="s">
        <v>1974</v>
      </c>
      <c r="E923" s="19" t="s">
        <v>2023</v>
      </c>
      <c r="F923" s="19">
        <v>1</v>
      </c>
      <c r="G923" s="19" t="str">
        <f t="shared" si="30"/>
        <v>20138</v>
      </c>
      <c r="I923" s="32" t="s">
        <v>1974</v>
      </c>
      <c r="J923" s="20">
        <v>11</v>
      </c>
      <c r="K923" s="20" t="s">
        <v>2038</v>
      </c>
    </row>
    <row r="924" spans="1:11">
      <c r="A924" s="16" t="s">
        <v>2047</v>
      </c>
      <c r="B924" s="17">
        <v>11</v>
      </c>
      <c r="C924" s="17" t="str">
        <f t="shared" si="29"/>
        <v>205</v>
      </c>
      <c r="D924" s="31" t="s">
        <v>1974</v>
      </c>
      <c r="E924" s="19" t="s">
        <v>2021</v>
      </c>
      <c r="F924" s="19">
        <v>9</v>
      </c>
      <c r="G924" s="19" t="str">
        <f t="shared" si="30"/>
        <v>20138</v>
      </c>
      <c r="I924" s="32" t="s">
        <v>1974</v>
      </c>
      <c r="J924" s="20">
        <v>11</v>
      </c>
      <c r="K924" s="20" t="s">
        <v>2038</v>
      </c>
    </row>
    <row r="925" spans="1:11">
      <c r="A925" s="16" t="s">
        <v>1976</v>
      </c>
      <c r="B925" s="17">
        <v>1</v>
      </c>
      <c r="C925" s="17" t="str">
        <f t="shared" si="29"/>
        <v>221</v>
      </c>
      <c r="D925" s="31" t="s">
        <v>1974</v>
      </c>
      <c r="E925" s="19" t="s">
        <v>2021</v>
      </c>
      <c r="F925" s="19">
        <v>68</v>
      </c>
      <c r="G925" s="19" t="str">
        <f t="shared" si="30"/>
        <v>20138</v>
      </c>
      <c r="I925" s="32" t="s">
        <v>1974</v>
      </c>
      <c r="J925" s="20">
        <v>1</v>
      </c>
      <c r="K925" s="20" t="s">
        <v>2173</v>
      </c>
    </row>
    <row r="926" spans="1:11">
      <c r="A926" s="16" t="s">
        <v>2047</v>
      </c>
      <c r="B926" s="17">
        <v>11</v>
      </c>
      <c r="C926" s="17" t="str">
        <f t="shared" si="29"/>
        <v>205</v>
      </c>
      <c r="D926" s="31" t="s">
        <v>1974</v>
      </c>
      <c r="E926" s="19" t="s">
        <v>2023</v>
      </c>
      <c r="F926" s="19">
        <v>12</v>
      </c>
      <c r="G926" s="19" t="str">
        <f t="shared" si="30"/>
        <v>20138</v>
      </c>
      <c r="I926" s="32" t="s">
        <v>1974</v>
      </c>
      <c r="J926" s="20">
        <v>11</v>
      </c>
      <c r="K926" s="20" t="s">
        <v>2038</v>
      </c>
    </row>
    <row r="927" spans="1:11">
      <c r="A927" s="16" t="s">
        <v>2047</v>
      </c>
      <c r="B927" s="17">
        <v>11</v>
      </c>
      <c r="C927" s="17" t="str">
        <f t="shared" si="29"/>
        <v>205</v>
      </c>
      <c r="D927" s="31" t="s">
        <v>1974</v>
      </c>
      <c r="E927" s="19" t="s">
        <v>2024</v>
      </c>
      <c r="F927" s="19">
        <v>58</v>
      </c>
      <c r="G927" s="19" t="str">
        <f t="shared" si="30"/>
        <v>20138</v>
      </c>
      <c r="I927" s="32" t="s">
        <v>1974</v>
      </c>
      <c r="J927" s="20">
        <v>11</v>
      </c>
      <c r="K927" s="20" t="s">
        <v>2038</v>
      </c>
    </row>
    <row r="928" spans="1:11">
      <c r="A928" s="16" t="s">
        <v>2047</v>
      </c>
      <c r="B928" s="17">
        <v>11</v>
      </c>
      <c r="C928" s="17" t="str">
        <f t="shared" si="29"/>
        <v>205</v>
      </c>
      <c r="D928" s="31" t="s">
        <v>1974</v>
      </c>
      <c r="E928" s="19" t="s">
        <v>2021</v>
      </c>
      <c r="F928" s="19">
        <v>3</v>
      </c>
      <c r="G928" s="19" t="str">
        <f t="shared" si="30"/>
        <v>20138</v>
      </c>
      <c r="I928" s="32" t="s">
        <v>1974</v>
      </c>
      <c r="J928" s="20">
        <v>11</v>
      </c>
      <c r="K928" s="20" t="s">
        <v>2038</v>
      </c>
    </row>
    <row r="929" spans="1:11">
      <c r="A929" s="16" t="s">
        <v>2047</v>
      </c>
      <c r="B929" s="17">
        <v>11</v>
      </c>
      <c r="C929" s="17" t="str">
        <f t="shared" si="29"/>
        <v>205</v>
      </c>
      <c r="D929" s="31" t="s">
        <v>1974</v>
      </c>
      <c r="E929" s="19" t="s">
        <v>2026</v>
      </c>
      <c r="F929" s="19">
        <v>5</v>
      </c>
      <c r="G929" s="19" t="str">
        <f t="shared" si="30"/>
        <v>20138</v>
      </c>
      <c r="I929" s="32" t="s">
        <v>1974</v>
      </c>
      <c r="J929" s="20">
        <v>11</v>
      </c>
      <c r="K929" s="20" t="s">
        <v>2038</v>
      </c>
    </row>
    <row r="930" spans="1:11">
      <c r="A930" s="16" t="s">
        <v>2041</v>
      </c>
      <c r="B930" s="17">
        <v>11</v>
      </c>
      <c r="C930" s="17" t="str">
        <f t="shared" si="29"/>
        <v>205</v>
      </c>
      <c r="D930" s="31" t="s">
        <v>1974</v>
      </c>
      <c r="E930" s="19" t="s">
        <v>2026</v>
      </c>
      <c r="F930" s="19">
        <v>3</v>
      </c>
      <c r="G930" s="19" t="str">
        <f t="shared" si="30"/>
        <v>20138</v>
      </c>
      <c r="I930" s="32" t="s">
        <v>1974</v>
      </c>
      <c r="J930" s="20">
        <v>11</v>
      </c>
      <c r="K930" s="20" t="s">
        <v>2038</v>
      </c>
    </row>
    <row r="931" spans="1:11">
      <c r="A931" s="16" t="s">
        <v>1976</v>
      </c>
      <c r="B931" s="17">
        <v>1</v>
      </c>
      <c r="C931" s="17" t="str">
        <f t="shared" si="29"/>
        <v>221</v>
      </c>
      <c r="D931" s="31" t="s">
        <v>1974</v>
      </c>
      <c r="E931" s="19" t="s">
        <v>2063</v>
      </c>
      <c r="F931" s="19">
        <v>2</v>
      </c>
      <c r="G931" s="19" t="str">
        <f t="shared" si="30"/>
        <v>20701</v>
      </c>
      <c r="I931" s="32" t="s">
        <v>1974</v>
      </c>
      <c r="J931" s="20">
        <v>1</v>
      </c>
      <c r="K931" s="20" t="s">
        <v>2173</v>
      </c>
    </row>
    <row r="932" spans="1:11">
      <c r="A932" s="16" t="s">
        <v>2047</v>
      </c>
      <c r="B932" s="17">
        <v>11</v>
      </c>
      <c r="C932" s="17" t="str">
        <f t="shared" si="29"/>
        <v>205</v>
      </c>
      <c r="D932" s="31" t="s">
        <v>1974</v>
      </c>
      <c r="E932" s="19" t="s">
        <v>2027</v>
      </c>
      <c r="F932" s="19">
        <v>5</v>
      </c>
      <c r="G932" s="19" t="str">
        <f t="shared" si="30"/>
        <v>20199</v>
      </c>
      <c r="I932" s="32" t="s">
        <v>1974</v>
      </c>
      <c r="J932" s="20">
        <v>11</v>
      </c>
      <c r="K932" s="20" t="s">
        <v>2038</v>
      </c>
    </row>
    <row r="933" spans="1:11">
      <c r="A933" s="16" t="s">
        <v>2040</v>
      </c>
      <c r="B933" s="17">
        <v>10</v>
      </c>
      <c r="C933" s="17" t="str">
        <f t="shared" si="29"/>
        <v>205</v>
      </c>
      <c r="D933" s="31" t="s">
        <v>1974</v>
      </c>
      <c r="E933" s="19" t="s">
        <v>1968</v>
      </c>
      <c r="F933" s="19">
        <v>3</v>
      </c>
      <c r="G933" s="19" t="str">
        <f t="shared" si="30"/>
        <v>20101</v>
      </c>
      <c r="I933" s="32" t="s">
        <v>1974</v>
      </c>
      <c r="J933" s="20">
        <v>10</v>
      </c>
      <c r="K933" s="20" t="s">
        <v>2038</v>
      </c>
    </row>
    <row r="934" spans="1:11">
      <c r="A934" s="16" t="s">
        <v>2040</v>
      </c>
      <c r="B934" s="17">
        <v>10</v>
      </c>
      <c r="C934" s="17" t="str">
        <f t="shared" si="29"/>
        <v>205</v>
      </c>
      <c r="D934" s="31" t="s">
        <v>1974</v>
      </c>
      <c r="E934" s="19" t="s">
        <v>2027</v>
      </c>
      <c r="F934" s="19">
        <v>2</v>
      </c>
      <c r="G934" s="19" t="str">
        <f t="shared" si="30"/>
        <v>20199</v>
      </c>
      <c r="I934" s="32" t="s">
        <v>1974</v>
      </c>
      <c r="J934" s="20">
        <v>10</v>
      </c>
      <c r="K934" s="20" t="s">
        <v>2038</v>
      </c>
    </row>
    <row r="935" spans="1:11">
      <c r="A935" s="16" t="s">
        <v>2047</v>
      </c>
      <c r="B935" s="17">
        <v>10</v>
      </c>
      <c r="C935" s="17" t="str">
        <f t="shared" si="29"/>
        <v>205</v>
      </c>
      <c r="D935" s="31" t="s">
        <v>1973</v>
      </c>
      <c r="E935" s="19" t="s">
        <v>2161</v>
      </c>
      <c r="F935" s="19">
        <v>5</v>
      </c>
      <c r="G935" s="19" t="str">
        <f t="shared" si="30"/>
        <v>21499</v>
      </c>
      <c r="I935" s="32" t="s">
        <v>1973</v>
      </c>
      <c r="J935" s="20">
        <v>10</v>
      </c>
      <c r="K935" s="20" t="s">
        <v>2038</v>
      </c>
    </row>
    <row r="936" spans="1:11">
      <c r="A936" s="16" t="s">
        <v>2047</v>
      </c>
      <c r="B936" s="17">
        <v>10</v>
      </c>
      <c r="C936" s="17" t="str">
        <f t="shared" si="29"/>
        <v>205</v>
      </c>
      <c r="D936" s="31" t="s">
        <v>1974</v>
      </c>
      <c r="E936" s="19" t="s">
        <v>1968</v>
      </c>
      <c r="F936" s="19">
        <v>3</v>
      </c>
      <c r="G936" s="19" t="str">
        <f t="shared" si="30"/>
        <v>20101</v>
      </c>
      <c r="I936" s="32" t="s">
        <v>1974</v>
      </c>
      <c r="J936" s="20">
        <v>10</v>
      </c>
      <c r="K936" s="20" t="s">
        <v>2038</v>
      </c>
    </row>
    <row r="937" spans="1:11">
      <c r="A937" s="16" t="s">
        <v>2047</v>
      </c>
      <c r="B937" s="17">
        <v>10</v>
      </c>
      <c r="C937" s="17" t="str">
        <f t="shared" si="29"/>
        <v>205</v>
      </c>
      <c r="D937" s="31" t="s">
        <v>1974</v>
      </c>
      <c r="E937" s="19" t="s">
        <v>2161</v>
      </c>
      <c r="F937" s="19">
        <v>1</v>
      </c>
      <c r="G937" s="19" t="str">
        <f t="shared" si="30"/>
        <v>21499</v>
      </c>
      <c r="I937" s="32" t="s">
        <v>1974</v>
      </c>
      <c r="J937" s="20">
        <v>10</v>
      </c>
      <c r="K937" s="20" t="s">
        <v>2038</v>
      </c>
    </row>
    <row r="938" spans="1:11">
      <c r="A938" s="16" t="s">
        <v>1976</v>
      </c>
      <c r="B938" s="17">
        <v>3</v>
      </c>
      <c r="C938" s="17" t="str">
        <f t="shared" si="29"/>
        <v>221</v>
      </c>
      <c r="D938" s="31" t="s">
        <v>1974</v>
      </c>
      <c r="E938" s="19" t="s">
        <v>2063</v>
      </c>
      <c r="F938" s="19">
        <v>1</v>
      </c>
      <c r="G938" s="19" t="str">
        <f t="shared" si="30"/>
        <v>20701</v>
      </c>
      <c r="I938" s="32" t="s">
        <v>1974</v>
      </c>
      <c r="J938" s="20">
        <v>3</v>
      </c>
      <c r="K938" s="20" t="s">
        <v>2173</v>
      </c>
    </row>
    <row r="939" spans="1:11">
      <c r="A939" s="16" t="s">
        <v>2040</v>
      </c>
      <c r="B939" s="17">
        <v>10</v>
      </c>
      <c r="C939" s="17" t="str">
        <f t="shared" si="29"/>
        <v>205</v>
      </c>
      <c r="D939" s="31" t="s">
        <v>1974</v>
      </c>
      <c r="E939" s="19" t="s">
        <v>1968</v>
      </c>
      <c r="F939" s="19">
        <v>3</v>
      </c>
      <c r="G939" s="19" t="str">
        <f t="shared" si="30"/>
        <v>20101</v>
      </c>
      <c r="I939" s="32" t="s">
        <v>1974</v>
      </c>
      <c r="J939" s="20">
        <v>10</v>
      </c>
      <c r="K939" s="20" t="s">
        <v>2038</v>
      </c>
    </row>
    <row r="940" spans="1:11">
      <c r="A940" s="16" t="s">
        <v>2047</v>
      </c>
      <c r="B940" s="17">
        <v>10</v>
      </c>
      <c r="C940" s="17" t="str">
        <f t="shared" si="29"/>
        <v>205</v>
      </c>
      <c r="D940" s="31" t="s">
        <v>1974</v>
      </c>
      <c r="E940" s="19" t="s">
        <v>2031</v>
      </c>
      <c r="F940" s="19">
        <v>1</v>
      </c>
      <c r="G940" s="19" t="str">
        <f t="shared" si="30"/>
        <v>20402</v>
      </c>
      <c r="I940" s="32" t="s">
        <v>1974</v>
      </c>
      <c r="J940" s="20">
        <v>10</v>
      </c>
      <c r="K940" s="20" t="s">
        <v>2038</v>
      </c>
    </row>
    <row r="941" spans="1:11">
      <c r="A941" s="16" t="s">
        <v>2047</v>
      </c>
      <c r="B941" s="17">
        <v>10</v>
      </c>
      <c r="C941" s="17" t="str">
        <f t="shared" si="29"/>
        <v>205</v>
      </c>
      <c r="D941" s="31" t="s">
        <v>1974</v>
      </c>
      <c r="E941" s="19" t="s">
        <v>2063</v>
      </c>
      <c r="F941" s="19">
        <v>3</v>
      </c>
      <c r="G941" s="19" t="str">
        <f t="shared" si="30"/>
        <v>20701</v>
      </c>
      <c r="I941" s="32" t="s">
        <v>1974</v>
      </c>
      <c r="J941" s="20">
        <v>10</v>
      </c>
      <c r="K941" s="20" t="s">
        <v>2038</v>
      </c>
    </row>
    <row r="942" spans="1:11">
      <c r="A942" s="16" t="s">
        <v>2047</v>
      </c>
      <c r="B942" s="17">
        <v>10</v>
      </c>
      <c r="C942" s="17" t="str">
        <f t="shared" si="29"/>
        <v>205</v>
      </c>
      <c r="D942" s="31" t="s">
        <v>1974</v>
      </c>
      <c r="E942" s="19" t="s">
        <v>2063</v>
      </c>
      <c r="F942" s="19">
        <v>1</v>
      </c>
      <c r="G942" s="19" t="str">
        <f t="shared" si="30"/>
        <v>20701</v>
      </c>
      <c r="I942" s="32" t="s">
        <v>1974</v>
      </c>
      <c r="J942" s="20">
        <v>10</v>
      </c>
      <c r="K942" s="20" t="s">
        <v>2038</v>
      </c>
    </row>
    <row r="943" spans="1:11">
      <c r="A943" s="16" t="s">
        <v>2041</v>
      </c>
      <c r="B943" s="17">
        <v>10</v>
      </c>
      <c r="C943" s="17" t="str">
        <f t="shared" si="29"/>
        <v>205</v>
      </c>
      <c r="D943" s="31" t="s">
        <v>1974</v>
      </c>
      <c r="E943" s="19" t="s">
        <v>1968</v>
      </c>
      <c r="F943" s="19">
        <v>3</v>
      </c>
      <c r="G943" s="19" t="str">
        <f t="shared" si="30"/>
        <v>20101</v>
      </c>
      <c r="I943" s="32" t="s">
        <v>1974</v>
      </c>
      <c r="J943" s="20">
        <v>10</v>
      </c>
      <c r="K943" s="20" t="s">
        <v>2038</v>
      </c>
    </row>
    <row r="944" spans="1:11">
      <c r="A944" s="16" t="s">
        <v>2047</v>
      </c>
      <c r="B944" s="17">
        <v>10</v>
      </c>
      <c r="C944" s="17" t="str">
        <f t="shared" si="29"/>
        <v>205</v>
      </c>
      <c r="D944" s="31" t="s">
        <v>1974</v>
      </c>
      <c r="E944" s="19" t="s">
        <v>2157</v>
      </c>
      <c r="F944" s="19">
        <v>2</v>
      </c>
      <c r="G944" s="19" t="str">
        <f t="shared" si="30"/>
        <v>21401</v>
      </c>
      <c r="I944" s="32" t="s">
        <v>1974</v>
      </c>
      <c r="J944" s="20">
        <v>10</v>
      </c>
      <c r="K944" s="20" t="s">
        <v>2038</v>
      </c>
    </row>
    <row r="945" spans="1:11">
      <c r="A945" s="16" t="s">
        <v>2047</v>
      </c>
      <c r="B945" s="17">
        <v>10</v>
      </c>
      <c r="C945" s="17" t="str">
        <f t="shared" si="29"/>
        <v>205</v>
      </c>
      <c r="D945" s="31" t="s">
        <v>1974</v>
      </c>
      <c r="E945" s="19" t="s">
        <v>2157</v>
      </c>
      <c r="F945" s="19">
        <v>3</v>
      </c>
      <c r="G945" s="19" t="str">
        <f t="shared" si="30"/>
        <v>21401</v>
      </c>
      <c r="I945" s="32" t="s">
        <v>1974</v>
      </c>
      <c r="J945" s="20">
        <v>10</v>
      </c>
      <c r="K945" s="20" t="s">
        <v>2038</v>
      </c>
    </row>
    <row r="946" spans="1:11">
      <c r="A946" s="16" t="s">
        <v>2047</v>
      </c>
      <c r="B946" s="17">
        <v>10</v>
      </c>
      <c r="C946" s="17" t="str">
        <f t="shared" si="29"/>
        <v>205</v>
      </c>
      <c r="D946" s="31" t="s">
        <v>1973</v>
      </c>
      <c r="E946" s="19" t="s">
        <v>2063</v>
      </c>
      <c r="F946" s="19">
        <v>3</v>
      </c>
      <c r="G946" s="19" t="str">
        <f t="shared" si="30"/>
        <v>20701</v>
      </c>
      <c r="I946" s="32" t="s">
        <v>1973</v>
      </c>
      <c r="J946" s="20">
        <v>10</v>
      </c>
      <c r="K946" s="20" t="s">
        <v>2038</v>
      </c>
    </row>
    <row r="947" spans="1:11">
      <c r="A947" s="16" t="s">
        <v>2040</v>
      </c>
      <c r="B947" s="17">
        <v>10</v>
      </c>
      <c r="C947" s="17" t="str">
        <f t="shared" si="29"/>
        <v>205</v>
      </c>
      <c r="D947" s="31" t="s">
        <v>1974</v>
      </c>
      <c r="E947" s="19" t="s">
        <v>1968</v>
      </c>
      <c r="F947" s="19">
        <v>3</v>
      </c>
      <c r="G947" s="19" t="str">
        <f t="shared" si="30"/>
        <v>20101</v>
      </c>
      <c r="I947" s="32" t="s">
        <v>1974</v>
      </c>
      <c r="J947" s="20">
        <v>10</v>
      </c>
      <c r="K947" s="20" t="s">
        <v>2038</v>
      </c>
    </row>
    <row r="948" spans="1:11">
      <c r="A948" s="16" t="s">
        <v>2037</v>
      </c>
      <c r="B948" s="17">
        <v>10</v>
      </c>
      <c r="C948" s="17" t="str">
        <f t="shared" si="29"/>
        <v>205</v>
      </c>
      <c r="D948" s="31" t="s">
        <v>1974</v>
      </c>
      <c r="E948" s="19" t="s">
        <v>2161</v>
      </c>
      <c r="F948" s="19">
        <v>1</v>
      </c>
      <c r="G948" s="19" t="str">
        <f t="shared" si="30"/>
        <v>21499</v>
      </c>
      <c r="I948" s="32" t="s">
        <v>1974</v>
      </c>
      <c r="J948" s="20">
        <v>10</v>
      </c>
      <c r="K948" s="20" t="s">
        <v>2038</v>
      </c>
    </row>
    <row r="949" spans="1:11">
      <c r="A949" s="16" t="s">
        <v>2042</v>
      </c>
      <c r="B949" s="17">
        <v>9</v>
      </c>
      <c r="C949" s="17" t="str">
        <f t="shared" si="29"/>
        <v>205</v>
      </c>
      <c r="D949" s="31" t="s">
        <v>1974</v>
      </c>
      <c r="E949" s="19" t="s">
        <v>2056</v>
      </c>
      <c r="F949" s="19">
        <v>3</v>
      </c>
      <c r="G949" s="19" t="str">
        <f t="shared" si="30"/>
        <v>20701</v>
      </c>
      <c r="I949" s="32" t="s">
        <v>1974</v>
      </c>
      <c r="J949" s="20">
        <v>9</v>
      </c>
      <c r="K949" s="20" t="s">
        <v>2038</v>
      </c>
    </row>
    <row r="950" spans="1:11">
      <c r="A950" s="16" t="s">
        <v>2047</v>
      </c>
      <c r="B950" s="17">
        <v>9</v>
      </c>
      <c r="C950" s="17" t="str">
        <f t="shared" si="29"/>
        <v>205</v>
      </c>
      <c r="D950" s="31" t="s">
        <v>1974</v>
      </c>
      <c r="E950" s="19" t="s">
        <v>2063</v>
      </c>
      <c r="F950" s="19">
        <v>1</v>
      </c>
      <c r="G950" s="19" t="str">
        <f t="shared" si="30"/>
        <v>20701</v>
      </c>
      <c r="I950" s="32" t="s">
        <v>1974</v>
      </c>
      <c r="J950" s="20">
        <v>9</v>
      </c>
      <c r="K950" s="20" t="s">
        <v>2038</v>
      </c>
    </row>
    <row r="951" spans="1:11">
      <c r="A951" s="16" t="s">
        <v>2001</v>
      </c>
      <c r="B951" s="17">
        <v>5</v>
      </c>
      <c r="C951" s="17" t="str">
        <f t="shared" si="29"/>
        <v>208</v>
      </c>
      <c r="D951" s="31" t="s">
        <v>1974</v>
      </c>
      <c r="E951" s="19" t="s">
        <v>1977</v>
      </c>
      <c r="F951" s="19">
        <v>3</v>
      </c>
      <c r="G951" s="19" t="str">
        <f t="shared" si="30"/>
        <v>20103</v>
      </c>
      <c r="I951" s="32" t="s">
        <v>1974</v>
      </c>
      <c r="J951" s="20">
        <v>5</v>
      </c>
      <c r="K951" s="20" t="s">
        <v>2069</v>
      </c>
    </row>
    <row r="952" spans="1:11">
      <c r="A952" s="16" t="s">
        <v>2040</v>
      </c>
      <c r="B952" s="17">
        <v>9</v>
      </c>
      <c r="C952" s="17" t="str">
        <f t="shared" si="29"/>
        <v>205</v>
      </c>
      <c r="D952" s="31" t="s">
        <v>1974</v>
      </c>
      <c r="E952" s="19" t="s">
        <v>1977</v>
      </c>
      <c r="F952" s="19">
        <v>1</v>
      </c>
      <c r="G952" s="19" t="str">
        <f t="shared" si="30"/>
        <v>20103</v>
      </c>
      <c r="I952" s="32" t="s">
        <v>1974</v>
      </c>
      <c r="J952" s="20">
        <v>9</v>
      </c>
      <c r="K952" s="20" t="s">
        <v>2038</v>
      </c>
    </row>
    <row r="953" spans="1:11">
      <c r="A953" s="16" t="s">
        <v>2040</v>
      </c>
      <c r="B953" s="17">
        <v>9</v>
      </c>
      <c r="C953" s="17" t="str">
        <f t="shared" si="29"/>
        <v>205</v>
      </c>
      <c r="D953" s="31" t="s">
        <v>1974</v>
      </c>
      <c r="E953" s="19" t="s">
        <v>1977</v>
      </c>
      <c r="F953" s="19">
        <v>4</v>
      </c>
      <c r="G953" s="19" t="str">
        <f t="shared" si="30"/>
        <v>20103</v>
      </c>
      <c r="I953" s="32" t="s">
        <v>1974</v>
      </c>
      <c r="J953" s="20">
        <v>9</v>
      </c>
      <c r="K953" s="20" t="s">
        <v>2038</v>
      </c>
    </row>
    <row r="954" spans="1:11">
      <c r="A954" s="16" t="s">
        <v>2047</v>
      </c>
      <c r="B954" s="17">
        <v>9</v>
      </c>
      <c r="C954" s="17" t="str">
        <f t="shared" si="29"/>
        <v>205</v>
      </c>
      <c r="D954" s="31" t="s">
        <v>1974</v>
      </c>
      <c r="E954" s="19" t="s">
        <v>2063</v>
      </c>
      <c r="F954" s="19">
        <v>4</v>
      </c>
      <c r="G954" s="19" t="str">
        <f t="shared" si="30"/>
        <v>20701</v>
      </c>
      <c r="I954" s="32" t="s">
        <v>1974</v>
      </c>
      <c r="J954" s="20">
        <v>9</v>
      </c>
      <c r="K954" s="20" t="s">
        <v>2038</v>
      </c>
    </row>
    <row r="955" spans="1:11">
      <c r="A955" s="16" t="s">
        <v>2047</v>
      </c>
      <c r="B955" s="17">
        <v>9</v>
      </c>
      <c r="C955" s="17" t="str">
        <f t="shared" si="29"/>
        <v>205</v>
      </c>
      <c r="D955" s="31" t="s">
        <v>1974</v>
      </c>
      <c r="E955" s="19" t="s">
        <v>1968</v>
      </c>
      <c r="F955" s="19">
        <v>3</v>
      </c>
      <c r="G955" s="19" t="str">
        <f t="shared" si="30"/>
        <v>20101</v>
      </c>
      <c r="I955" s="32" t="s">
        <v>1974</v>
      </c>
      <c r="J955" s="20">
        <v>9</v>
      </c>
      <c r="K955" s="20" t="s">
        <v>2038</v>
      </c>
    </row>
    <row r="956" spans="1:11">
      <c r="A956" s="16" t="s">
        <v>2001</v>
      </c>
      <c r="B956" s="17">
        <v>8</v>
      </c>
      <c r="C956" s="17" t="str">
        <f t="shared" si="29"/>
        <v>208</v>
      </c>
      <c r="D956" s="31" t="s">
        <v>1974</v>
      </c>
      <c r="E956" s="19" t="s">
        <v>2031</v>
      </c>
      <c r="F956" s="19">
        <v>5</v>
      </c>
      <c r="G956" s="19" t="str">
        <f t="shared" si="30"/>
        <v>20402</v>
      </c>
      <c r="I956" s="32" t="s">
        <v>1974</v>
      </c>
      <c r="J956" s="20">
        <v>8</v>
      </c>
      <c r="K956" s="20" t="s">
        <v>2069</v>
      </c>
    </row>
    <row r="957" spans="1:11">
      <c r="A957" s="16" t="s">
        <v>2041</v>
      </c>
      <c r="B957" s="17">
        <v>9</v>
      </c>
      <c r="C957" s="17" t="str">
        <f t="shared" si="29"/>
        <v>205</v>
      </c>
      <c r="D957" s="31" t="s">
        <v>1974</v>
      </c>
      <c r="E957" s="19" t="s">
        <v>1975</v>
      </c>
      <c r="F957" s="19">
        <v>1</v>
      </c>
      <c r="G957" s="19" t="str">
        <f t="shared" si="30"/>
        <v>20102</v>
      </c>
      <c r="I957" s="32" t="s">
        <v>1974</v>
      </c>
      <c r="J957" s="20">
        <v>9</v>
      </c>
      <c r="K957" s="20" t="s">
        <v>2038</v>
      </c>
    </row>
    <row r="958" spans="1:11">
      <c r="A958" s="16" t="s">
        <v>2062</v>
      </c>
      <c r="B958" s="17">
        <v>1</v>
      </c>
      <c r="C958" s="17" t="str">
        <f t="shared" si="29"/>
        <v>208</v>
      </c>
      <c r="D958" s="31" t="s">
        <v>1973</v>
      </c>
      <c r="E958" s="19" t="s">
        <v>2031</v>
      </c>
      <c r="F958" s="19">
        <v>2</v>
      </c>
      <c r="G958" s="19" t="str">
        <f t="shared" si="30"/>
        <v>20402</v>
      </c>
      <c r="I958" s="32" t="s">
        <v>1973</v>
      </c>
      <c r="J958" s="20">
        <v>1</v>
      </c>
      <c r="K958" s="20" t="s">
        <v>2069</v>
      </c>
    </row>
    <row r="959" spans="1:11">
      <c r="A959" s="16" t="s">
        <v>2047</v>
      </c>
      <c r="B959" s="17">
        <v>9</v>
      </c>
      <c r="C959" s="17" t="str">
        <f t="shared" si="29"/>
        <v>205</v>
      </c>
      <c r="D959" s="31" t="s">
        <v>1974</v>
      </c>
      <c r="E959" s="19" t="s">
        <v>1968</v>
      </c>
      <c r="F959" s="19">
        <v>2</v>
      </c>
      <c r="G959" s="19" t="str">
        <f t="shared" si="30"/>
        <v>20101</v>
      </c>
      <c r="I959" s="32" t="s">
        <v>1974</v>
      </c>
      <c r="J959" s="20">
        <v>9</v>
      </c>
      <c r="K959" s="20" t="s">
        <v>2038</v>
      </c>
    </row>
    <row r="960" spans="1:11">
      <c r="A960" s="16" t="s">
        <v>2047</v>
      </c>
      <c r="B960" s="17">
        <v>9</v>
      </c>
      <c r="C960" s="17" t="str">
        <f t="shared" si="29"/>
        <v>205</v>
      </c>
      <c r="D960" s="31" t="s">
        <v>1974</v>
      </c>
      <c r="E960" s="19" t="s">
        <v>2031</v>
      </c>
      <c r="F960" s="19">
        <v>4</v>
      </c>
      <c r="G960" s="19" t="str">
        <f t="shared" si="30"/>
        <v>20402</v>
      </c>
      <c r="I960" s="32" t="s">
        <v>1974</v>
      </c>
      <c r="J960" s="20">
        <v>9</v>
      </c>
      <c r="K960" s="20" t="s">
        <v>2038</v>
      </c>
    </row>
    <row r="961" spans="1:11">
      <c r="A961" s="16" t="s">
        <v>2047</v>
      </c>
      <c r="B961" s="17">
        <v>9</v>
      </c>
      <c r="C961" s="17" t="str">
        <f t="shared" si="29"/>
        <v>205</v>
      </c>
      <c r="D961" s="31" t="s">
        <v>1974</v>
      </c>
      <c r="E961" s="19" t="s">
        <v>2063</v>
      </c>
      <c r="F961" s="19">
        <v>1</v>
      </c>
      <c r="G961" s="19" t="str">
        <f t="shared" si="30"/>
        <v>20701</v>
      </c>
      <c r="I961" s="32" t="s">
        <v>1974</v>
      </c>
      <c r="J961" s="20">
        <v>9</v>
      </c>
      <c r="K961" s="20" t="s">
        <v>2038</v>
      </c>
    </row>
    <row r="962" spans="1:11">
      <c r="A962" s="16" t="s">
        <v>2040</v>
      </c>
      <c r="B962" s="17">
        <v>9</v>
      </c>
      <c r="C962" s="17" t="str">
        <f t="shared" si="29"/>
        <v>205</v>
      </c>
      <c r="D962" s="31" t="s">
        <v>1974</v>
      </c>
      <c r="E962" s="19" t="s">
        <v>2063</v>
      </c>
      <c r="F962" s="19">
        <v>4</v>
      </c>
      <c r="G962" s="19" t="str">
        <f t="shared" si="30"/>
        <v>20701</v>
      </c>
      <c r="I962" s="32" t="s">
        <v>1974</v>
      </c>
      <c r="J962" s="20">
        <v>9</v>
      </c>
      <c r="K962" s="20" t="s">
        <v>2038</v>
      </c>
    </row>
    <row r="963" spans="1:11">
      <c r="A963" s="16" t="s">
        <v>2040</v>
      </c>
      <c r="B963" s="17">
        <v>9</v>
      </c>
      <c r="C963" s="17" t="str">
        <f t="shared" ref="C963:C1026" si="31">MID(A963,1,3)</f>
        <v>205</v>
      </c>
      <c r="D963" s="31" t="s">
        <v>1974</v>
      </c>
      <c r="E963" s="19" t="s">
        <v>1968</v>
      </c>
      <c r="F963" s="19">
        <v>3</v>
      </c>
      <c r="G963" s="19" t="str">
        <f t="shared" ref="G963:G1026" si="32">MID(E963,1,5)</f>
        <v>20101</v>
      </c>
      <c r="I963" s="32" t="s">
        <v>1974</v>
      </c>
      <c r="J963" s="20">
        <v>9</v>
      </c>
      <c r="K963" s="20" t="s">
        <v>2038</v>
      </c>
    </row>
    <row r="964" spans="1:11">
      <c r="A964" s="16" t="s">
        <v>2039</v>
      </c>
      <c r="B964" s="17">
        <v>8</v>
      </c>
      <c r="C964" s="17" t="str">
        <f t="shared" si="31"/>
        <v>205</v>
      </c>
      <c r="D964" s="31" t="s">
        <v>1974</v>
      </c>
      <c r="E964" s="19" t="s">
        <v>1977</v>
      </c>
      <c r="F964" s="19">
        <v>1</v>
      </c>
      <c r="G964" s="19" t="str">
        <f t="shared" si="32"/>
        <v>20103</v>
      </c>
      <c r="I964" s="32" t="s">
        <v>1974</v>
      </c>
      <c r="J964" s="20">
        <v>8</v>
      </c>
      <c r="K964" s="20" t="s">
        <v>2038</v>
      </c>
    </row>
    <row r="965" spans="1:11">
      <c r="A965" s="16" t="s">
        <v>2042</v>
      </c>
      <c r="B965" s="17">
        <v>8</v>
      </c>
      <c r="C965" s="17" t="str">
        <f t="shared" si="31"/>
        <v>205</v>
      </c>
      <c r="D965" s="31" t="s">
        <v>1974</v>
      </c>
      <c r="E965" s="19" t="s">
        <v>1975</v>
      </c>
      <c r="F965" s="19">
        <v>1</v>
      </c>
      <c r="G965" s="19" t="str">
        <f t="shared" si="32"/>
        <v>20102</v>
      </c>
      <c r="I965" s="32" t="s">
        <v>1974</v>
      </c>
      <c r="J965" s="20">
        <v>8</v>
      </c>
      <c r="K965" s="20" t="s">
        <v>2038</v>
      </c>
    </row>
    <row r="966" spans="1:11">
      <c r="A966" s="16" t="s">
        <v>2047</v>
      </c>
      <c r="B966" s="17">
        <v>8</v>
      </c>
      <c r="C966" s="17" t="str">
        <f t="shared" si="31"/>
        <v>205</v>
      </c>
      <c r="D966" s="31" t="s">
        <v>1974</v>
      </c>
      <c r="E966" s="19" t="s">
        <v>2136</v>
      </c>
      <c r="F966" s="19">
        <v>3</v>
      </c>
      <c r="G966" s="19" t="str">
        <f t="shared" si="32"/>
        <v>21301</v>
      </c>
      <c r="I966" s="32" t="s">
        <v>1974</v>
      </c>
      <c r="J966" s="20">
        <v>8</v>
      </c>
      <c r="K966" s="20" t="s">
        <v>2038</v>
      </c>
    </row>
    <row r="967" spans="1:11">
      <c r="A967" s="16" t="s">
        <v>2047</v>
      </c>
      <c r="B967" s="17">
        <v>8</v>
      </c>
      <c r="C967" s="17" t="str">
        <f t="shared" si="31"/>
        <v>205</v>
      </c>
      <c r="D967" s="31" t="s">
        <v>1974</v>
      </c>
      <c r="E967" s="19" t="s">
        <v>2063</v>
      </c>
      <c r="F967" s="19">
        <v>2</v>
      </c>
      <c r="G967" s="19" t="str">
        <f t="shared" si="32"/>
        <v>20701</v>
      </c>
      <c r="I967" s="32" t="s">
        <v>1974</v>
      </c>
      <c r="J967" s="20">
        <v>8</v>
      </c>
      <c r="K967" s="20" t="s">
        <v>2038</v>
      </c>
    </row>
    <row r="968" spans="1:11">
      <c r="A968" s="16" t="s">
        <v>2040</v>
      </c>
      <c r="B968" s="17">
        <v>8</v>
      </c>
      <c r="C968" s="17" t="str">
        <f t="shared" si="31"/>
        <v>205</v>
      </c>
      <c r="D968" s="31" t="s">
        <v>1974</v>
      </c>
      <c r="E968" s="19" t="s">
        <v>1968</v>
      </c>
      <c r="F968" s="19">
        <v>3</v>
      </c>
      <c r="G968" s="19" t="str">
        <f t="shared" si="32"/>
        <v>20101</v>
      </c>
      <c r="I968" s="32" t="s">
        <v>1974</v>
      </c>
      <c r="J968" s="20">
        <v>8</v>
      </c>
      <c r="K968" s="20" t="s">
        <v>2038</v>
      </c>
    </row>
    <row r="969" spans="1:11">
      <c r="A969" s="16" t="s">
        <v>1976</v>
      </c>
      <c r="B969" s="17">
        <v>16</v>
      </c>
      <c r="C969" s="17" t="str">
        <f t="shared" si="31"/>
        <v>221</v>
      </c>
      <c r="D969" s="31" t="s">
        <v>1974</v>
      </c>
      <c r="E969" s="19" t="s">
        <v>2004</v>
      </c>
      <c r="F969" s="19">
        <v>10</v>
      </c>
      <c r="G969" s="19" t="str">
        <f t="shared" si="32"/>
        <v>20131</v>
      </c>
      <c r="I969" s="32" t="s">
        <v>1974</v>
      </c>
      <c r="J969" s="20">
        <v>16</v>
      </c>
      <c r="K969" s="20" t="s">
        <v>2173</v>
      </c>
    </row>
    <row r="970" spans="1:11">
      <c r="A970" s="16" t="s">
        <v>2040</v>
      </c>
      <c r="B970" s="17">
        <v>8</v>
      </c>
      <c r="C970" s="17" t="str">
        <f t="shared" si="31"/>
        <v>205</v>
      </c>
      <c r="D970" s="31" t="s">
        <v>1974</v>
      </c>
      <c r="E970" s="19" t="s">
        <v>2136</v>
      </c>
      <c r="F970" s="19">
        <v>3</v>
      </c>
      <c r="G970" s="19" t="str">
        <f t="shared" si="32"/>
        <v>21301</v>
      </c>
      <c r="I970" s="32" t="s">
        <v>1974</v>
      </c>
      <c r="J970" s="20">
        <v>8</v>
      </c>
      <c r="K970" s="20" t="s">
        <v>2038</v>
      </c>
    </row>
    <row r="971" spans="1:11">
      <c r="A971" s="16" t="s">
        <v>2040</v>
      </c>
      <c r="B971" s="17">
        <v>8</v>
      </c>
      <c r="C971" s="17" t="str">
        <f t="shared" si="31"/>
        <v>205</v>
      </c>
      <c r="D971" s="31" t="s">
        <v>1974</v>
      </c>
      <c r="E971" s="19" t="s">
        <v>2063</v>
      </c>
      <c r="F971" s="19">
        <v>1</v>
      </c>
      <c r="G971" s="19" t="str">
        <f t="shared" si="32"/>
        <v>20701</v>
      </c>
      <c r="I971" s="32" t="s">
        <v>1974</v>
      </c>
      <c r="J971" s="20">
        <v>8</v>
      </c>
      <c r="K971" s="20" t="s">
        <v>2038</v>
      </c>
    </row>
    <row r="972" spans="1:11">
      <c r="A972" s="16" t="s">
        <v>2041</v>
      </c>
      <c r="B972" s="17">
        <v>8</v>
      </c>
      <c r="C972" s="17" t="str">
        <f t="shared" si="31"/>
        <v>205</v>
      </c>
      <c r="D972" s="31" t="s">
        <v>1974</v>
      </c>
      <c r="E972" s="19" t="s">
        <v>2063</v>
      </c>
      <c r="F972" s="19">
        <v>3</v>
      </c>
      <c r="G972" s="19" t="str">
        <f t="shared" si="32"/>
        <v>20701</v>
      </c>
      <c r="I972" s="32" t="s">
        <v>1974</v>
      </c>
      <c r="J972" s="20">
        <v>8</v>
      </c>
      <c r="K972" s="20" t="s">
        <v>2038</v>
      </c>
    </row>
    <row r="973" spans="1:11">
      <c r="A973" s="16" t="s">
        <v>2047</v>
      </c>
      <c r="B973" s="17">
        <v>8</v>
      </c>
      <c r="C973" s="17" t="str">
        <f t="shared" si="31"/>
        <v>205</v>
      </c>
      <c r="D973" s="31" t="s">
        <v>1974</v>
      </c>
      <c r="E973" s="19" t="s">
        <v>1968</v>
      </c>
      <c r="F973" s="19">
        <v>3</v>
      </c>
      <c r="G973" s="19" t="str">
        <f t="shared" si="32"/>
        <v>20101</v>
      </c>
      <c r="I973" s="32" t="s">
        <v>1974</v>
      </c>
      <c r="J973" s="20">
        <v>8</v>
      </c>
      <c r="K973" s="20" t="s">
        <v>2038</v>
      </c>
    </row>
    <row r="974" spans="1:11">
      <c r="A974" s="16" t="s">
        <v>2010</v>
      </c>
      <c r="B974" s="17">
        <v>2</v>
      </c>
      <c r="C974" s="17" t="str">
        <f t="shared" si="31"/>
        <v>201</v>
      </c>
      <c r="D974" s="31" t="s">
        <v>1984</v>
      </c>
      <c r="E974" s="19" t="s">
        <v>2157</v>
      </c>
      <c r="F974" s="19">
        <v>1</v>
      </c>
      <c r="G974" s="19" t="str">
        <f t="shared" si="32"/>
        <v>21401</v>
      </c>
      <c r="I974" s="32" t="s">
        <v>1984</v>
      </c>
      <c r="J974" s="20">
        <v>2</v>
      </c>
      <c r="K974" s="20" t="s">
        <v>1971</v>
      </c>
    </row>
    <row r="975" spans="1:11">
      <c r="A975" s="16" t="s">
        <v>2047</v>
      </c>
      <c r="B975" s="17">
        <v>8</v>
      </c>
      <c r="C975" s="17" t="str">
        <f t="shared" si="31"/>
        <v>205</v>
      </c>
      <c r="D975" s="31" t="s">
        <v>1974</v>
      </c>
      <c r="E975" s="19" t="s">
        <v>2157</v>
      </c>
      <c r="F975" s="19">
        <v>2</v>
      </c>
      <c r="G975" s="19" t="str">
        <f t="shared" si="32"/>
        <v>21401</v>
      </c>
      <c r="I975" s="32" t="s">
        <v>1974</v>
      </c>
      <c r="J975" s="20">
        <v>8</v>
      </c>
      <c r="K975" s="20" t="s">
        <v>2038</v>
      </c>
    </row>
    <row r="976" spans="1:11">
      <c r="A976" s="16" t="s">
        <v>2040</v>
      </c>
      <c r="B976" s="17">
        <v>8</v>
      </c>
      <c r="C976" s="17" t="str">
        <f t="shared" si="31"/>
        <v>205</v>
      </c>
      <c r="D976" s="31" t="s">
        <v>1974</v>
      </c>
      <c r="E976" s="19" t="s">
        <v>2063</v>
      </c>
      <c r="F976" s="19">
        <v>1</v>
      </c>
      <c r="G976" s="19" t="str">
        <f t="shared" si="32"/>
        <v>20701</v>
      </c>
      <c r="I976" s="32" t="s">
        <v>1974</v>
      </c>
      <c r="J976" s="20">
        <v>8</v>
      </c>
      <c r="K976" s="20" t="s">
        <v>2038</v>
      </c>
    </row>
    <row r="977" spans="1:11">
      <c r="A977" s="16" t="s">
        <v>2047</v>
      </c>
      <c r="B977" s="17">
        <v>8</v>
      </c>
      <c r="C977" s="17" t="str">
        <f t="shared" si="31"/>
        <v>205</v>
      </c>
      <c r="D977" s="31" t="s">
        <v>1974</v>
      </c>
      <c r="E977" s="19" t="s">
        <v>1968</v>
      </c>
      <c r="F977" s="19">
        <v>3</v>
      </c>
      <c r="G977" s="19" t="str">
        <f t="shared" si="32"/>
        <v>20101</v>
      </c>
      <c r="I977" s="32" t="s">
        <v>1974</v>
      </c>
      <c r="J977" s="20">
        <v>8</v>
      </c>
      <c r="K977" s="20" t="s">
        <v>2038</v>
      </c>
    </row>
    <row r="978" spans="1:11">
      <c r="A978" s="16" t="s">
        <v>1976</v>
      </c>
      <c r="B978" s="17">
        <v>18</v>
      </c>
      <c r="C978" s="17" t="str">
        <f t="shared" si="31"/>
        <v>221</v>
      </c>
      <c r="D978" s="31" t="s">
        <v>1974</v>
      </c>
      <c r="E978" s="19" t="s">
        <v>2031</v>
      </c>
      <c r="F978" s="19">
        <v>2</v>
      </c>
      <c r="G978" s="19" t="str">
        <f t="shared" si="32"/>
        <v>20402</v>
      </c>
      <c r="I978" s="32" t="s">
        <v>1974</v>
      </c>
      <c r="J978" s="20">
        <v>18</v>
      </c>
      <c r="K978" s="20" t="s">
        <v>2173</v>
      </c>
    </row>
    <row r="979" spans="1:11">
      <c r="A979" s="16" t="s">
        <v>2040</v>
      </c>
      <c r="B979" s="17">
        <v>8</v>
      </c>
      <c r="C979" s="17" t="str">
        <f t="shared" si="31"/>
        <v>205</v>
      </c>
      <c r="D979" s="31" t="s">
        <v>1974</v>
      </c>
      <c r="E979" s="19" t="s">
        <v>2031</v>
      </c>
      <c r="F979" s="19">
        <v>1</v>
      </c>
      <c r="G979" s="19" t="str">
        <f t="shared" si="32"/>
        <v>20402</v>
      </c>
      <c r="I979" s="32" t="s">
        <v>1974</v>
      </c>
      <c r="J979" s="20">
        <v>8</v>
      </c>
      <c r="K979" s="20" t="s">
        <v>2038</v>
      </c>
    </row>
    <row r="980" spans="1:11">
      <c r="A980" s="16" t="s">
        <v>2047</v>
      </c>
      <c r="B980" s="17">
        <v>8</v>
      </c>
      <c r="C980" s="17" t="str">
        <f t="shared" si="31"/>
        <v>205</v>
      </c>
      <c r="D980" s="31" t="s">
        <v>1974</v>
      </c>
      <c r="E980" s="19" t="s">
        <v>2063</v>
      </c>
      <c r="F980" s="19">
        <v>3</v>
      </c>
      <c r="G980" s="19" t="str">
        <f t="shared" si="32"/>
        <v>20701</v>
      </c>
      <c r="I980" s="32" t="s">
        <v>1974</v>
      </c>
      <c r="J980" s="20">
        <v>8</v>
      </c>
      <c r="K980" s="20" t="s">
        <v>2038</v>
      </c>
    </row>
    <row r="981" spans="1:11">
      <c r="A981" s="16" t="s">
        <v>2047</v>
      </c>
      <c r="B981" s="17">
        <v>8</v>
      </c>
      <c r="C981" s="17" t="str">
        <f t="shared" si="31"/>
        <v>205</v>
      </c>
      <c r="D981" s="31" t="s">
        <v>1974</v>
      </c>
      <c r="E981" s="19" t="s">
        <v>1968</v>
      </c>
      <c r="F981" s="19">
        <v>2</v>
      </c>
      <c r="G981" s="19" t="str">
        <f t="shared" si="32"/>
        <v>20101</v>
      </c>
      <c r="I981" s="32" t="s">
        <v>1974</v>
      </c>
      <c r="J981" s="20">
        <v>8</v>
      </c>
      <c r="K981" s="20" t="s">
        <v>2038</v>
      </c>
    </row>
    <row r="982" spans="1:11">
      <c r="A982" s="16" t="s">
        <v>2040</v>
      </c>
      <c r="B982" s="17">
        <v>8</v>
      </c>
      <c r="C982" s="17" t="str">
        <f t="shared" si="31"/>
        <v>205</v>
      </c>
      <c r="D982" s="31" t="s">
        <v>1974</v>
      </c>
      <c r="E982" s="19" t="s">
        <v>2031</v>
      </c>
      <c r="F982" s="19">
        <v>5</v>
      </c>
      <c r="G982" s="19" t="str">
        <f t="shared" si="32"/>
        <v>20402</v>
      </c>
      <c r="I982" s="32" t="s">
        <v>1974</v>
      </c>
      <c r="J982" s="20">
        <v>8</v>
      </c>
      <c r="K982" s="20" t="s">
        <v>2038</v>
      </c>
    </row>
    <row r="983" spans="1:11">
      <c r="A983" s="16" t="s">
        <v>2042</v>
      </c>
      <c r="B983" s="17">
        <v>7</v>
      </c>
      <c r="C983" s="17" t="str">
        <f t="shared" si="31"/>
        <v>205</v>
      </c>
      <c r="D983" s="31" t="s">
        <v>1974</v>
      </c>
      <c r="E983" s="19" t="s">
        <v>2063</v>
      </c>
      <c r="F983" s="19">
        <v>4</v>
      </c>
      <c r="G983" s="19" t="str">
        <f t="shared" si="32"/>
        <v>20701</v>
      </c>
      <c r="I983" s="32" t="s">
        <v>1974</v>
      </c>
      <c r="J983" s="20">
        <v>7</v>
      </c>
      <c r="K983" s="20" t="s">
        <v>2038</v>
      </c>
    </row>
    <row r="984" spans="1:11">
      <c r="A984" s="16" t="s">
        <v>2042</v>
      </c>
      <c r="B984" s="17">
        <v>7</v>
      </c>
      <c r="C984" s="17" t="str">
        <f t="shared" si="31"/>
        <v>205</v>
      </c>
      <c r="D984" s="31" t="s">
        <v>1974</v>
      </c>
      <c r="E984" s="19" t="s">
        <v>2063</v>
      </c>
      <c r="F984" s="19">
        <v>1</v>
      </c>
      <c r="G984" s="19" t="str">
        <f t="shared" si="32"/>
        <v>20701</v>
      </c>
      <c r="I984" s="32" t="s">
        <v>1974</v>
      </c>
      <c r="J984" s="20">
        <v>7</v>
      </c>
      <c r="K984" s="20" t="s">
        <v>2038</v>
      </c>
    </row>
    <row r="985" spans="1:11">
      <c r="A985" s="16" t="s">
        <v>2040</v>
      </c>
      <c r="B985" s="17">
        <v>7</v>
      </c>
      <c r="C985" s="17" t="str">
        <f t="shared" si="31"/>
        <v>205</v>
      </c>
      <c r="D985" s="31" t="s">
        <v>1974</v>
      </c>
      <c r="E985" s="19" t="s">
        <v>1968</v>
      </c>
      <c r="F985" s="19">
        <v>3</v>
      </c>
      <c r="G985" s="19" t="str">
        <f t="shared" si="32"/>
        <v>20101</v>
      </c>
      <c r="I985" s="32" t="s">
        <v>1974</v>
      </c>
      <c r="J985" s="20">
        <v>7</v>
      </c>
      <c r="K985" s="20" t="s">
        <v>2038</v>
      </c>
    </row>
    <row r="986" spans="1:11">
      <c r="A986" s="16" t="s">
        <v>2040</v>
      </c>
      <c r="B986" s="17">
        <v>7</v>
      </c>
      <c r="C986" s="17" t="str">
        <f t="shared" si="31"/>
        <v>205</v>
      </c>
      <c r="D986" s="31" t="s">
        <v>1974</v>
      </c>
      <c r="E986" s="19" t="s">
        <v>2034</v>
      </c>
      <c r="F986" s="19">
        <v>2</v>
      </c>
      <c r="G986" s="19" t="str">
        <f t="shared" si="32"/>
        <v>20402</v>
      </c>
      <c r="I986" s="32" t="s">
        <v>1974</v>
      </c>
      <c r="J986" s="20">
        <v>7</v>
      </c>
      <c r="K986" s="20" t="s">
        <v>2038</v>
      </c>
    </row>
    <row r="987" spans="1:11">
      <c r="A987" s="16" t="s">
        <v>2040</v>
      </c>
      <c r="B987" s="17">
        <v>7</v>
      </c>
      <c r="C987" s="17" t="str">
        <f t="shared" si="31"/>
        <v>205</v>
      </c>
      <c r="D987" s="31" t="s">
        <v>1974</v>
      </c>
      <c r="E987" s="19" t="s">
        <v>1968</v>
      </c>
      <c r="F987" s="19">
        <v>1</v>
      </c>
      <c r="G987" s="19" t="str">
        <f t="shared" si="32"/>
        <v>20101</v>
      </c>
      <c r="I987" s="32" t="s">
        <v>1974</v>
      </c>
      <c r="J987" s="20">
        <v>7</v>
      </c>
      <c r="K987" s="20" t="s">
        <v>2038</v>
      </c>
    </row>
    <row r="988" spans="1:11">
      <c r="A988" s="16" t="s">
        <v>2040</v>
      </c>
      <c r="B988" s="17">
        <v>7</v>
      </c>
      <c r="C988" s="17" t="str">
        <f t="shared" si="31"/>
        <v>205</v>
      </c>
      <c r="D988" s="31" t="s">
        <v>1974</v>
      </c>
      <c r="E988" s="19" t="s">
        <v>2204</v>
      </c>
      <c r="F988" s="19">
        <v>2</v>
      </c>
      <c r="G988" s="19" t="str">
        <f t="shared" si="32"/>
        <v>20499</v>
      </c>
      <c r="I988" s="32" t="s">
        <v>1974</v>
      </c>
      <c r="J988" s="20">
        <v>7</v>
      </c>
      <c r="K988" s="20" t="s">
        <v>2038</v>
      </c>
    </row>
    <row r="989" spans="1:11">
      <c r="A989" s="16" t="s">
        <v>2040</v>
      </c>
      <c r="B989" s="17">
        <v>7</v>
      </c>
      <c r="C989" s="17" t="str">
        <f t="shared" si="31"/>
        <v>205</v>
      </c>
      <c r="D989" s="31" t="s">
        <v>1974</v>
      </c>
      <c r="E989" s="19" t="s">
        <v>1968</v>
      </c>
      <c r="F989" s="19">
        <v>3</v>
      </c>
      <c r="G989" s="19" t="str">
        <f t="shared" si="32"/>
        <v>20101</v>
      </c>
      <c r="I989" s="32" t="s">
        <v>1974</v>
      </c>
      <c r="J989" s="20">
        <v>7</v>
      </c>
      <c r="K989" s="20" t="s">
        <v>2038</v>
      </c>
    </row>
    <row r="990" spans="1:11">
      <c r="A990" s="16" t="s">
        <v>2040</v>
      </c>
      <c r="B990" s="17">
        <v>7</v>
      </c>
      <c r="C990" s="17" t="str">
        <f t="shared" si="31"/>
        <v>205</v>
      </c>
      <c r="D990" s="31" t="s">
        <v>1974</v>
      </c>
      <c r="E990" s="19" t="s">
        <v>1977</v>
      </c>
      <c r="F990" s="19">
        <v>4</v>
      </c>
      <c r="G990" s="19" t="str">
        <f t="shared" si="32"/>
        <v>20103</v>
      </c>
      <c r="I990" s="32" t="s">
        <v>1974</v>
      </c>
      <c r="J990" s="20">
        <v>7</v>
      </c>
      <c r="K990" s="20" t="s">
        <v>2038</v>
      </c>
    </row>
    <row r="991" spans="1:11">
      <c r="A991" s="16" t="s">
        <v>2040</v>
      </c>
      <c r="B991" s="17">
        <v>7</v>
      </c>
      <c r="C991" s="17" t="str">
        <f t="shared" si="31"/>
        <v>205</v>
      </c>
      <c r="D991" s="31" t="s">
        <v>1974</v>
      </c>
      <c r="E991" s="19" t="s">
        <v>2063</v>
      </c>
      <c r="F991" s="19">
        <v>4</v>
      </c>
      <c r="G991" s="19" t="str">
        <f t="shared" si="32"/>
        <v>20701</v>
      </c>
      <c r="I991" s="32" t="s">
        <v>1974</v>
      </c>
      <c r="J991" s="20">
        <v>7</v>
      </c>
      <c r="K991" s="20" t="s">
        <v>2038</v>
      </c>
    </row>
    <row r="992" spans="1:11">
      <c r="A992" s="16" t="s">
        <v>1976</v>
      </c>
      <c r="B992" s="17">
        <v>24</v>
      </c>
      <c r="C992" s="17" t="str">
        <f t="shared" si="31"/>
        <v>221</v>
      </c>
      <c r="D992" s="31" t="s">
        <v>1974</v>
      </c>
      <c r="E992" s="19" t="s">
        <v>1968</v>
      </c>
      <c r="F992" s="19">
        <v>4</v>
      </c>
      <c r="G992" s="19" t="str">
        <f t="shared" si="32"/>
        <v>20101</v>
      </c>
      <c r="I992" s="32" t="s">
        <v>1974</v>
      </c>
      <c r="J992" s="20">
        <v>24</v>
      </c>
      <c r="K992" s="20" t="s">
        <v>2173</v>
      </c>
    </row>
    <row r="993" spans="1:11">
      <c r="A993" s="16" t="s">
        <v>2062</v>
      </c>
      <c r="B993" s="17">
        <v>2</v>
      </c>
      <c r="C993" s="17" t="str">
        <f t="shared" si="31"/>
        <v>208</v>
      </c>
      <c r="D993" s="31" t="s">
        <v>1973</v>
      </c>
      <c r="E993" s="19" t="s">
        <v>2034</v>
      </c>
      <c r="F993" s="19">
        <v>8</v>
      </c>
      <c r="G993" s="19" t="str">
        <f t="shared" si="32"/>
        <v>20402</v>
      </c>
      <c r="I993" s="32" t="s">
        <v>1973</v>
      </c>
      <c r="J993" s="20">
        <v>2</v>
      </c>
      <c r="K993" s="20" t="s">
        <v>2069</v>
      </c>
    </row>
    <row r="994" spans="1:11">
      <c r="A994" s="16" t="s">
        <v>2062</v>
      </c>
      <c r="B994" s="17">
        <v>1</v>
      </c>
      <c r="C994" s="17" t="str">
        <f t="shared" si="31"/>
        <v>208</v>
      </c>
      <c r="D994" s="31" t="s">
        <v>1973</v>
      </c>
      <c r="E994" s="19" t="s">
        <v>2034</v>
      </c>
      <c r="F994" s="19">
        <v>5</v>
      </c>
      <c r="G994" s="19" t="str">
        <f t="shared" si="32"/>
        <v>20402</v>
      </c>
      <c r="I994" s="32" t="s">
        <v>1973</v>
      </c>
      <c r="J994" s="20">
        <v>1</v>
      </c>
      <c r="K994" s="20" t="s">
        <v>2069</v>
      </c>
    </row>
    <row r="995" spans="1:11">
      <c r="A995" s="16" t="s">
        <v>2040</v>
      </c>
      <c r="B995" s="17">
        <v>7</v>
      </c>
      <c r="C995" s="17" t="str">
        <f t="shared" si="31"/>
        <v>205</v>
      </c>
      <c r="D995" s="31" t="s">
        <v>1974</v>
      </c>
      <c r="E995" s="19" t="s">
        <v>1968</v>
      </c>
      <c r="F995" s="19">
        <v>1</v>
      </c>
      <c r="G995" s="19" t="str">
        <f t="shared" si="32"/>
        <v>20101</v>
      </c>
      <c r="I995" s="32" t="s">
        <v>1974</v>
      </c>
      <c r="J995" s="20">
        <v>7</v>
      </c>
      <c r="K995" s="20" t="s">
        <v>2038</v>
      </c>
    </row>
    <row r="996" spans="1:11">
      <c r="A996" s="16" t="s">
        <v>2040</v>
      </c>
      <c r="B996" s="17">
        <v>7</v>
      </c>
      <c r="C996" s="17" t="str">
        <f t="shared" si="31"/>
        <v>205</v>
      </c>
      <c r="D996" s="31" t="s">
        <v>1974</v>
      </c>
      <c r="E996" s="19" t="s">
        <v>2034</v>
      </c>
      <c r="F996" s="19">
        <v>4</v>
      </c>
      <c r="G996" s="19" t="str">
        <f t="shared" si="32"/>
        <v>20402</v>
      </c>
      <c r="I996" s="32" t="s">
        <v>1974</v>
      </c>
      <c r="J996" s="20">
        <v>7</v>
      </c>
      <c r="K996" s="20" t="s">
        <v>2038</v>
      </c>
    </row>
    <row r="997" spans="1:11">
      <c r="A997" s="16" t="s">
        <v>2047</v>
      </c>
      <c r="B997" s="17">
        <v>7</v>
      </c>
      <c r="C997" s="17" t="str">
        <f t="shared" si="31"/>
        <v>205</v>
      </c>
      <c r="D997" s="31" t="s">
        <v>1974</v>
      </c>
      <c r="E997" s="19" t="s">
        <v>2034</v>
      </c>
      <c r="F997" s="19">
        <v>2</v>
      </c>
      <c r="G997" s="19" t="str">
        <f t="shared" si="32"/>
        <v>20402</v>
      </c>
      <c r="I997" s="32" t="s">
        <v>1974</v>
      </c>
      <c r="J997" s="20">
        <v>7</v>
      </c>
      <c r="K997" s="20" t="s">
        <v>2038</v>
      </c>
    </row>
    <row r="998" spans="1:11">
      <c r="A998" s="16" t="s">
        <v>2047</v>
      </c>
      <c r="B998" s="17">
        <v>7</v>
      </c>
      <c r="C998" s="17" t="str">
        <f t="shared" si="31"/>
        <v>205</v>
      </c>
      <c r="D998" s="31" t="s">
        <v>1974</v>
      </c>
      <c r="E998" s="19" t="s">
        <v>2010</v>
      </c>
      <c r="F998" s="19">
        <v>30</v>
      </c>
      <c r="G998" s="19" t="str">
        <f t="shared" si="32"/>
        <v>20123</v>
      </c>
      <c r="I998" s="32" t="s">
        <v>1974</v>
      </c>
      <c r="J998" s="20">
        <v>7</v>
      </c>
      <c r="K998" s="20" t="s">
        <v>2038</v>
      </c>
    </row>
    <row r="999" spans="1:11">
      <c r="A999" s="16" t="s">
        <v>2041</v>
      </c>
      <c r="B999" s="17">
        <v>7</v>
      </c>
      <c r="C999" s="17" t="str">
        <f t="shared" si="31"/>
        <v>205</v>
      </c>
      <c r="D999" s="31" t="s">
        <v>1974</v>
      </c>
      <c r="E999" s="19" t="s">
        <v>1968</v>
      </c>
      <c r="F999" s="19">
        <v>2</v>
      </c>
      <c r="G999" s="19" t="str">
        <f t="shared" si="32"/>
        <v>20101</v>
      </c>
      <c r="I999" s="32" t="s">
        <v>1974</v>
      </c>
      <c r="J999" s="20">
        <v>7</v>
      </c>
      <c r="K999" s="20" t="s">
        <v>2038</v>
      </c>
    </row>
    <row r="1000" spans="1:11">
      <c r="A1000" s="16" t="s">
        <v>2041</v>
      </c>
      <c r="B1000" s="17">
        <v>7</v>
      </c>
      <c r="C1000" s="17" t="str">
        <f t="shared" si="31"/>
        <v>205</v>
      </c>
      <c r="D1000" s="31" t="s">
        <v>1974</v>
      </c>
      <c r="E1000" s="19" t="s">
        <v>2157</v>
      </c>
      <c r="F1000" s="19">
        <v>4</v>
      </c>
      <c r="G1000" s="19" t="str">
        <f t="shared" si="32"/>
        <v>21401</v>
      </c>
      <c r="I1000" s="32" t="s">
        <v>1974</v>
      </c>
      <c r="J1000" s="20">
        <v>7</v>
      </c>
      <c r="K1000" s="20" t="s">
        <v>2038</v>
      </c>
    </row>
    <row r="1001" spans="1:11">
      <c r="A1001" s="16" t="s">
        <v>2163</v>
      </c>
      <c r="B1001" s="17">
        <v>7</v>
      </c>
      <c r="C1001" s="17" t="str">
        <f t="shared" si="31"/>
        <v>221</v>
      </c>
      <c r="D1001" s="31" t="s">
        <v>1974</v>
      </c>
      <c r="E1001" s="19" t="s">
        <v>1977</v>
      </c>
      <c r="F1001" s="19">
        <v>1</v>
      </c>
      <c r="G1001" s="19" t="str">
        <f t="shared" si="32"/>
        <v>20103</v>
      </c>
      <c r="I1001" s="32" t="s">
        <v>1974</v>
      </c>
      <c r="J1001" s="20">
        <v>7</v>
      </c>
      <c r="K1001" s="20" t="s">
        <v>2173</v>
      </c>
    </row>
    <row r="1002" spans="1:11">
      <c r="A1002" s="16" t="s">
        <v>2040</v>
      </c>
      <c r="B1002" s="17">
        <v>7</v>
      </c>
      <c r="C1002" s="17" t="str">
        <f t="shared" si="31"/>
        <v>205</v>
      </c>
      <c r="D1002" s="31" t="s">
        <v>1974</v>
      </c>
      <c r="E1002" s="19" t="s">
        <v>1977</v>
      </c>
      <c r="F1002" s="19">
        <v>3</v>
      </c>
      <c r="G1002" s="19" t="str">
        <f t="shared" si="32"/>
        <v>20103</v>
      </c>
      <c r="I1002" s="32" t="s">
        <v>1974</v>
      </c>
      <c r="J1002" s="20">
        <v>7</v>
      </c>
      <c r="K1002" s="20" t="s">
        <v>2038</v>
      </c>
    </row>
    <row r="1003" spans="1:11">
      <c r="A1003" s="16" t="s">
        <v>2042</v>
      </c>
      <c r="B1003" s="17">
        <v>6</v>
      </c>
      <c r="C1003" s="17" t="str">
        <f t="shared" si="31"/>
        <v>205</v>
      </c>
      <c r="D1003" s="31" t="s">
        <v>1974</v>
      </c>
      <c r="E1003" s="19" t="s">
        <v>2205</v>
      </c>
      <c r="F1003" s="19">
        <v>7</v>
      </c>
      <c r="G1003" s="19" t="str">
        <f t="shared" si="32"/>
        <v>21301</v>
      </c>
      <c r="I1003" s="32" t="s">
        <v>1974</v>
      </c>
      <c r="J1003" s="20">
        <v>6</v>
      </c>
      <c r="K1003" s="20" t="s">
        <v>2038</v>
      </c>
    </row>
    <row r="1004" spans="1:11">
      <c r="A1004" s="16" t="s">
        <v>2043</v>
      </c>
      <c r="B1004" s="17">
        <v>6</v>
      </c>
      <c r="C1004" s="17" t="str">
        <f t="shared" si="31"/>
        <v>205</v>
      </c>
      <c r="D1004" s="31" t="s">
        <v>1974</v>
      </c>
      <c r="E1004" s="19" t="s">
        <v>2063</v>
      </c>
      <c r="F1004" s="19">
        <v>4</v>
      </c>
      <c r="G1004" s="19" t="str">
        <f t="shared" si="32"/>
        <v>20701</v>
      </c>
      <c r="I1004" s="32" t="s">
        <v>1974</v>
      </c>
      <c r="J1004" s="20">
        <v>6</v>
      </c>
      <c r="K1004" s="20" t="s">
        <v>2038</v>
      </c>
    </row>
    <row r="1005" spans="1:11">
      <c r="A1005" s="16" t="s">
        <v>2062</v>
      </c>
      <c r="B1005" s="17">
        <v>2</v>
      </c>
      <c r="C1005" s="17" t="str">
        <f t="shared" si="31"/>
        <v>208</v>
      </c>
      <c r="D1005" s="31" t="s">
        <v>1973</v>
      </c>
      <c r="E1005" s="19" t="s">
        <v>2206</v>
      </c>
      <c r="F1005" s="19">
        <v>2</v>
      </c>
      <c r="G1005" s="19" t="str">
        <f t="shared" si="32"/>
        <v>20101</v>
      </c>
      <c r="I1005" s="32" t="s">
        <v>1973</v>
      </c>
      <c r="J1005" s="20">
        <v>2</v>
      </c>
      <c r="K1005" s="20" t="s">
        <v>2069</v>
      </c>
    </row>
    <row r="1006" spans="1:11">
      <c r="A1006" s="16" t="s">
        <v>2062</v>
      </c>
      <c r="B1006" s="17">
        <v>2</v>
      </c>
      <c r="C1006" s="17" t="str">
        <f t="shared" si="31"/>
        <v>208</v>
      </c>
      <c r="D1006" s="31" t="s">
        <v>1973</v>
      </c>
      <c r="E1006" s="19" t="s">
        <v>1975</v>
      </c>
      <c r="F1006" s="19">
        <v>1</v>
      </c>
      <c r="G1006" s="19" t="str">
        <f t="shared" si="32"/>
        <v>20102</v>
      </c>
      <c r="I1006" s="32" t="s">
        <v>1973</v>
      </c>
      <c r="J1006" s="20">
        <v>2</v>
      </c>
      <c r="K1006" s="20" t="s">
        <v>2069</v>
      </c>
    </row>
    <row r="1007" spans="1:11">
      <c r="A1007" s="16" t="s">
        <v>1976</v>
      </c>
      <c r="B1007" s="17">
        <v>3</v>
      </c>
      <c r="C1007" s="17" t="str">
        <f t="shared" si="31"/>
        <v>221</v>
      </c>
      <c r="D1007" s="31" t="s">
        <v>1974</v>
      </c>
      <c r="E1007" s="19" t="s">
        <v>1968</v>
      </c>
      <c r="F1007" s="19">
        <v>1</v>
      </c>
      <c r="G1007" s="19" t="str">
        <f t="shared" si="32"/>
        <v>20101</v>
      </c>
      <c r="I1007" s="32" t="s">
        <v>1974</v>
      </c>
      <c r="J1007" s="20">
        <v>3</v>
      </c>
      <c r="K1007" s="20" t="s">
        <v>2173</v>
      </c>
    </row>
    <row r="1008" spans="1:11">
      <c r="A1008" s="16" t="s">
        <v>2047</v>
      </c>
      <c r="B1008" s="17">
        <v>6</v>
      </c>
      <c r="C1008" s="17" t="str">
        <f t="shared" si="31"/>
        <v>205</v>
      </c>
      <c r="D1008" s="31" t="s">
        <v>1973</v>
      </c>
      <c r="E1008" s="19" t="s">
        <v>2022</v>
      </c>
      <c r="F1008" s="19">
        <v>1</v>
      </c>
      <c r="G1008" s="19" t="str">
        <f t="shared" si="32"/>
        <v>20134</v>
      </c>
      <c r="I1008" s="32" t="s">
        <v>1973</v>
      </c>
      <c r="J1008" s="20">
        <v>6</v>
      </c>
      <c r="K1008" s="20" t="s">
        <v>2038</v>
      </c>
    </row>
    <row r="1009" spans="1:11">
      <c r="A1009" s="16" t="s">
        <v>2047</v>
      </c>
      <c r="B1009" s="17">
        <v>6</v>
      </c>
      <c r="C1009" s="17" t="str">
        <f t="shared" si="31"/>
        <v>205</v>
      </c>
      <c r="D1009" s="31" t="s">
        <v>2044</v>
      </c>
      <c r="E1009" s="19" t="s">
        <v>2063</v>
      </c>
      <c r="F1009" s="19">
        <v>1</v>
      </c>
      <c r="G1009" s="19" t="str">
        <f t="shared" si="32"/>
        <v>20701</v>
      </c>
      <c r="I1009" s="32" t="s">
        <v>2044</v>
      </c>
      <c r="J1009" s="20">
        <v>6</v>
      </c>
      <c r="K1009" s="20" t="s">
        <v>2038</v>
      </c>
    </row>
    <row r="1010" spans="1:11">
      <c r="A1010" s="16" t="s">
        <v>2116</v>
      </c>
      <c r="B1010" s="17">
        <v>1</v>
      </c>
      <c r="C1010" s="17" t="str">
        <f t="shared" si="31"/>
        <v>210</v>
      </c>
      <c r="D1010" s="31" t="s">
        <v>1974</v>
      </c>
      <c r="E1010" s="19" t="s">
        <v>2027</v>
      </c>
      <c r="F1010" s="19">
        <v>1</v>
      </c>
      <c r="G1010" s="19" t="str">
        <f t="shared" si="32"/>
        <v>20199</v>
      </c>
      <c r="I1010" s="32" t="s">
        <v>1974</v>
      </c>
      <c r="J1010" s="20">
        <v>1</v>
      </c>
      <c r="K1010" s="20" t="s">
        <v>2104</v>
      </c>
    </row>
    <row r="1011" spans="1:11">
      <c r="A1011" s="16" t="s">
        <v>2041</v>
      </c>
      <c r="B1011" s="17">
        <v>6</v>
      </c>
      <c r="C1011" s="17" t="str">
        <f t="shared" si="31"/>
        <v>205</v>
      </c>
      <c r="D1011" s="31" t="s">
        <v>1974</v>
      </c>
      <c r="E1011" s="19" t="s">
        <v>2063</v>
      </c>
      <c r="F1011" s="19">
        <v>4</v>
      </c>
      <c r="G1011" s="19" t="str">
        <f t="shared" si="32"/>
        <v>20701</v>
      </c>
      <c r="I1011" s="32" t="s">
        <v>1974</v>
      </c>
      <c r="J1011" s="20">
        <v>6</v>
      </c>
      <c r="K1011" s="20" t="s">
        <v>2038</v>
      </c>
    </row>
    <row r="1012" spans="1:11">
      <c r="A1012" s="16" t="s">
        <v>2041</v>
      </c>
      <c r="B1012" s="17">
        <v>6</v>
      </c>
      <c r="C1012" s="17" t="str">
        <f t="shared" si="31"/>
        <v>205</v>
      </c>
      <c r="D1012" s="31" t="s">
        <v>1974</v>
      </c>
      <c r="E1012" s="19" t="s">
        <v>2206</v>
      </c>
      <c r="F1012" s="19">
        <v>1</v>
      </c>
      <c r="G1012" s="19" t="str">
        <f t="shared" si="32"/>
        <v>20101</v>
      </c>
      <c r="I1012" s="32" t="s">
        <v>1974</v>
      </c>
      <c r="J1012" s="20">
        <v>6</v>
      </c>
      <c r="K1012" s="20" t="s">
        <v>2038</v>
      </c>
    </row>
    <row r="1013" spans="1:11">
      <c r="A1013" s="16" t="s">
        <v>2041</v>
      </c>
      <c r="B1013" s="17">
        <v>6</v>
      </c>
      <c r="C1013" s="17" t="str">
        <f t="shared" si="31"/>
        <v>205</v>
      </c>
      <c r="D1013" s="31" t="s">
        <v>1974</v>
      </c>
      <c r="E1013" s="19" t="s">
        <v>2027</v>
      </c>
      <c r="F1013" s="19">
        <v>2</v>
      </c>
      <c r="G1013" s="19" t="str">
        <f t="shared" si="32"/>
        <v>20199</v>
      </c>
      <c r="I1013" s="32" t="s">
        <v>1974</v>
      </c>
      <c r="J1013" s="20">
        <v>6</v>
      </c>
      <c r="K1013" s="20" t="s">
        <v>2038</v>
      </c>
    </row>
    <row r="1014" spans="1:11">
      <c r="A1014" s="16" t="s">
        <v>2041</v>
      </c>
      <c r="B1014" s="17">
        <v>6</v>
      </c>
      <c r="C1014" s="17" t="str">
        <f t="shared" si="31"/>
        <v>205</v>
      </c>
      <c r="D1014" s="31" t="s">
        <v>1974</v>
      </c>
      <c r="E1014" s="19" t="s">
        <v>2063</v>
      </c>
      <c r="F1014" s="19">
        <v>4</v>
      </c>
      <c r="G1014" s="19" t="str">
        <f t="shared" si="32"/>
        <v>20701</v>
      </c>
      <c r="I1014" s="32" t="s">
        <v>1974</v>
      </c>
      <c r="J1014" s="20">
        <v>6</v>
      </c>
      <c r="K1014" s="20" t="s">
        <v>2038</v>
      </c>
    </row>
    <row r="1015" spans="1:11">
      <c r="A1015" s="16" t="s">
        <v>2047</v>
      </c>
      <c r="B1015" s="17">
        <v>6</v>
      </c>
      <c r="C1015" s="17" t="str">
        <f t="shared" si="31"/>
        <v>205</v>
      </c>
      <c r="D1015" s="31" t="s">
        <v>1974</v>
      </c>
      <c r="E1015" s="19" t="s">
        <v>2063</v>
      </c>
      <c r="F1015" s="19">
        <v>1</v>
      </c>
      <c r="G1015" s="19" t="str">
        <f t="shared" si="32"/>
        <v>20701</v>
      </c>
      <c r="I1015" s="32" t="s">
        <v>1974</v>
      </c>
      <c r="J1015" s="20">
        <v>6</v>
      </c>
      <c r="K1015" s="20" t="s">
        <v>2038</v>
      </c>
    </row>
    <row r="1016" spans="1:11">
      <c r="A1016" s="16" t="s">
        <v>2047</v>
      </c>
      <c r="B1016" s="17">
        <v>6</v>
      </c>
      <c r="C1016" s="17" t="str">
        <f t="shared" si="31"/>
        <v>205</v>
      </c>
      <c r="D1016" s="31" t="s">
        <v>1974</v>
      </c>
      <c r="E1016" s="19" t="s">
        <v>2206</v>
      </c>
      <c r="F1016" s="19">
        <v>1</v>
      </c>
      <c r="G1016" s="19" t="str">
        <f t="shared" si="32"/>
        <v>20101</v>
      </c>
      <c r="I1016" s="32" t="s">
        <v>1974</v>
      </c>
      <c r="J1016" s="20">
        <v>6</v>
      </c>
      <c r="K1016" s="20" t="s">
        <v>2038</v>
      </c>
    </row>
    <row r="1017" spans="1:11">
      <c r="A1017" s="16" t="s">
        <v>2040</v>
      </c>
      <c r="B1017" s="17">
        <v>6</v>
      </c>
      <c r="C1017" s="17" t="str">
        <f t="shared" si="31"/>
        <v>205</v>
      </c>
      <c r="D1017" s="31" t="s">
        <v>1974</v>
      </c>
      <c r="E1017" s="19" t="s">
        <v>2022</v>
      </c>
      <c r="F1017" s="19">
        <v>1</v>
      </c>
      <c r="G1017" s="19" t="str">
        <f t="shared" si="32"/>
        <v>20134</v>
      </c>
      <c r="I1017" s="32" t="s">
        <v>1974</v>
      </c>
      <c r="J1017" s="20">
        <v>6</v>
      </c>
      <c r="K1017" s="20" t="s">
        <v>2038</v>
      </c>
    </row>
    <row r="1018" spans="1:11">
      <c r="A1018" s="16" t="s">
        <v>2040</v>
      </c>
      <c r="B1018" s="17">
        <v>6</v>
      </c>
      <c r="C1018" s="17" t="str">
        <f t="shared" si="31"/>
        <v>205</v>
      </c>
      <c r="D1018" s="31" t="s">
        <v>1974</v>
      </c>
      <c r="E1018" s="19" t="s">
        <v>2063</v>
      </c>
      <c r="F1018" s="19">
        <v>4</v>
      </c>
      <c r="G1018" s="19" t="str">
        <f t="shared" si="32"/>
        <v>20701</v>
      </c>
      <c r="I1018" s="32" t="s">
        <v>1974</v>
      </c>
      <c r="J1018" s="20">
        <v>6</v>
      </c>
      <c r="K1018" s="20" t="s">
        <v>2038</v>
      </c>
    </row>
    <row r="1019" spans="1:11">
      <c r="A1019" s="16" t="s">
        <v>2040</v>
      </c>
      <c r="B1019" s="17">
        <v>6</v>
      </c>
      <c r="C1019" s="17" t="str">
        <f t="shared" si="31"/>
        <v>205</v>
      </c>
      <c r="D1019" s="31" t="s">
        <v>1974</v>
      </c>
      <c r="E1019" s="19" t="s">
        <v>2063</v>
      </c>
      <c r="F1019" s="19">
        <v>1</v>
      </c>
      <c r="G1019" s="19" t="str">
        <f t="shared" si="32"/>
        <v>20701</v>
      </c>
      <c r="I1019" s="32" t="s">
        <v>1974</v>
      </c>
      <c r="J1019" s="20">
        <v>6</v>
      </c>
      <c r="K1019" s="20" t="s">
        <v>2038</v>
      </c>
    </row>
    <row r="1020" spans="1:11">
      <c r="A1020" s="16" t="s">
        <v>2047</v>
      </c>
      <c r="B1020" s="17">
        <v>6</v>
      </c>
      <c r="C1020" s="17" t="str">
        <f t="shared" si="31"/>
        <v>205</v>
      </c>
      <c r="D1020" s="31" t="s">
        <v>1974</v>
      </c>
      <c r="E1020" s="19" t="s">
        <v>1968</v>
      </c>
      <c r="F1020" s="19">
        <v>1</v>
      </c>
      <c r="G1020" s="19" t="str">
        <f t="shared" si="32"/>
        <v>20101</v>
      </c>
      <c r="I1020" s="32" t="s">
        <v>1974</v>
      </c>
      <c r="J1020" s="20">
        <v>6</v>
      </c>
      <c r="K1020" s="20" t="s">
        <v>2038</v>
      </c>
    </row>
    <row r="1021" spans="1:11">
      <c r="A1021" s="16" t="s">
        <v>2062</v>
      </c>
      <c r="B1021" s="17">
        <v>1</v>
      </c>
      <c r="C1021" s="17" t="str">
        <f t="shared" si="31"/>
        <v>208</v>
      </c>
      <c r="D1021" s="31" t="s">
        <v>1973</v>
      </c>
      <c r="E1021" s="19" t="s">
        <v>2063</v>
      </c>
      <c r="F1021" s="19">
        <v>4</v>
      </c>
      <c r="G1021" s="19" t="str">
        <f t="shared" si="32"/>
        <v>20701</v>
      </c>
      <c r="I1021" s="32" t="s">
        <v>1973</v>
      </c>
      <c r="J1021" s="20">
        <v>1</v>
      </c>
      <c r="K1021" s="20" t="s">
        <v>2069</v>
      </c>
    </row>
    <row r="1022" spans="1:11">
      <c r="A1022" s="16" t="s">
        <v>2062</v>
      </c>
      <c r="B1022" s="17">
        <v>1</v>
      </c>
      <c r="C1022" s="17" t="str">
        <f t="shared" si="31"/>
        <v>208</v>
      </c>
      <c r="D1022" s="31" t="s">
        <v>1973</v>
      </c>
      <c r="E1022" s="19" t="s">
        <v>2125</v>
      </c>
      <c r="F1022" s="19">
        <v>1</v>
      </c>
      <c r="G1022" s="19" t="str">
        <f t="shared" si="32"/>
        <v>21201</v>
      </c>
      <c r="I1022" s="32" t="s">
        <v>1973</v>
      </c>
      <c r="J1022" s="20">
        <v>1</v>
      </c>
      <c r="K1022" s="20" t="s">
        <v>2069</v>
      </c>
    </row>
    <row r="1023" spans="1:11">
      <c r="A1023" s="16" t="s">
        <v>1976</v>
      </c>
      <c r="B1023" s="17">
        <v>2</v>
      </c>
      <c r="C1023" s="17" t="str">
        <f t="shared" si="31"/>
        <v>221</v>
      </c>
      <c r="D1023" s="31" t="s">
        <v>1974</v>
      </c>
      <c r="E1023" s="19" t="s">
        <v>1968</v>
      </c>
      <c r="F1023" s="19">
        <v>1</v>
      </c>
      <c r="G1023" s="19" t="str">
        <f t="shared" si="32"/>
        <v>20101</v>
      </c>
      <c r="I1023" s="32" t="s">
        <v>1974</v>
      </c>
      <c r="J1023" s="20">
        <v>2</v>
      </c>
      <c r="K1023" s="20" t="s">
        <v>2173</v>
      </c>
    </row>
    <row r="1024" spans="1:11">
      <c r="A1024" s="16" t="s">
        <v>2041</v>
      </c>
      <c r="B1024" s="17">
        <v>6</v>
      </c>
      <c r="C1024" s="17" t="str">
        <f t="shared" si="31"/>
        <v>205</v>
      </c>
      <c r="D1024" s="31" t="s">
        <v>1974</v>
      </c>
      <c r="E1024" s="19" t="s">
        <v>2027</v>
      </c>
      <c r="F1024" s="19">
        <v>5</v>
      </c>
      <c r="G1024" s="19" t="str">
        <f t="shared" si="32"/>
        <v>20199</v>
      </c>
      <c r="I1024" s="32" t="s">
        <v>1974</v>
      </c>
      <c r="J1024" s="20">
        <v>6</v>
      </c>
      <c r="K1024" s="20" t="s">
        <v>2038</v>
      </c>
    </row>
    <row r="1025" spans="1:11">
      <c r="A1025" s="16" t="s">
        <v>2047</v>
      </c>
      <c r="B1025" s="17">
        <v>6</v>
      </c>
      <c r="C1025" s="17" t="str">
        <f t="shared" si="31"/>
        <v>205</v>
      </c>
      <c r="D1025" s="31" t="s">
        <v>1974</v>
      </c>
      <c r="E1025" s="19" t="s">
        <v>2207</v>
      </c>
      <c r="F1025" s="19">
        <v>440</v>
      </c>
      <c r="G1025" s="19" t="str">
        <f t="shared" si="32"/>
        <v>21004</v>
      </c>
      <c r="I1025" s="32" t="s">
        <v>1974</v>
      </c>
      <c r="J1025" s="20">
        <v>6</v>
      </c>
      <c r="K1025" s="20" t="s">
        <v>2038</v>
      </c>
    </row>
    <row r="1026" spans="1:11">
      <c r="A1026" s="16" t="s">
        <v>2047</v>
      </c>
      <c r="B1026" s="17">
        <v>6</v>
      </c>
      <c r="C1026" s="17" t="str">
        <f t="shared" si="31"/>
        <v>205</v>
      </c>
      <c r="D1026" s="31" t="s">
        <v>1973</v>
      </c>
      <c r="E1026" s="19" t="s">
        <v>2204</v>
      </c>
      <c r="F1026" s="19">
        <v>15</v>
      </c>
      <c r="G1026" s="19" t="str">
        <f t="shared" si="32"/>
        <v>20499</v>
      </c>
      <c r="I1026" s="32" t="s">
        <v>1973</v>
      </c>
      <c r="J1026" s="20">
        <v>6</v>
      </c>
      <c r="K1026" s="20" t="s">
        <v>2038</v>
      </c>
    </row>
    <row r="1027" spans="1:11">
      <c r="A1027" s="16" t="s">
        <v>2047</v>
      </c>
      <c r="B1027" s="17">
        <v>6</v>
      </c>
      <c r="C1027" s="17" t="str">
        <f t="shared" ref="C1027:C1090" si="33">MID(A1027,1,3)</f>
        <v>205</v>
      </c>
      <c r="D1027" s="31" t="s">
        <v>1974</v>
      </c>
      <c r="E1027" s="19" t="s">
        <v>1970</v>
      </c>
      <c r="F1027" s="19">
        <v>1</v>
      </c>
      <c r="G1027" s="19" t="str">
        <f t="shared" ref="G1027:G1090" si="34">MID(E1027,1,5)</f>
        <v>20805</v>
      </c>
      <c r="I1027" s="32" t="s">
        <v>1974</v>
      </c>
      <c r="J1027" s="20">
        <v>6</v>
      </c>
      <c r="K1027" s="20" t="s">
        <v>2038</v>
      </c>
    </row>
    <row r="1028" spans="1:11">
      <c r="A1028" s="16" t="s">
        <v>2041</v>
      </c>
      <c r="B1028" s="17">
        <v>6</v>
      </c>
      <c r="C1028" s="17" t="str">
        <f t="shared" si="33"/>
        <v>205</v>
      </c>
      <c r="D1028" s="31" t="s">
        <v>1973</v>
      </c>
      <c r="E1028" s="19" t="s">
        <v>1976</v>
      </c>
      <c r="F1028" s="19">
        <v>4</v>
      </c>
      <c r="G1028" s="19" t="str">
        <f t="shared" si="34"/>
        <v>22102</v>
      </c>
      <c r="I1028" s="32" t="s">
        <v>1973</v>
      </c>
      <c r="J1028" s="20">
        <v>6</v>
      </c>
      <c r="K1028" s="20" t="s">
        <v>2038</v>
      </c>
    </row>
    <row r="1029" spans="1:11">
      <c r="A1029" s="16" t="s">
        <v>2040</v>
      </c>
      <c r="B1029" s="17">
        <v>6</v>
      </c>
      <c r="C1029" s="17" t="str">
        <f t="shared" si="33"/>
        <v>205</v>
      </c>
      <c r="D1029" s="31" t="s">
        <v>1974</v>
      </c>
      <c r="E1029" s="19" t="s">
        <v>1970</v>
      </c>
      <c r="F1029" s="19">
        <v>1</v>
      </c>
      <c r="G1029" s="19" t="str">
        <f t="shared" si="34"/>
        <v>20805</v>
      </c>
      <c r="I1029" s="32" t="s">
        <v>1974</v>
      </c>
      <c r="J1029" s="20">
        <v>6</v>
      </c>
      <c r="K1029" s="20" t="s">
        <v>2038</v>
      </c>
    </row>
    <row r="1030" spans="1:11">
      <c r="A1030" s="16" t="s">
        <v>2047</v>
      </c>
      <c r="B1030" s="17">
        <v>6</v>
      </c>
      <c r="C1030" s="17" t="str">
        <f t="shared" si="33"/>
        <v>205</v>
      </c>
      <c r="D1030" s="31" t="s">
        <v>1974</v>
      </c>
      <c r="E1030" s="19" t="s">
        <v>2072</v>
      </c>
      <c r="F1030" s="19">
        <v>6</v>
      </c>
      <c r="G1030" s="19" t="str">
        <f t="shared" si="34"/>
        <v>20801</v>
      </c>
      <c r="I1030" s="32" t="s">
        <v>1974</v>
      </c>
      <c r="J1030" s="20">
        <v>6</v>
      </c>
      <c r="K1030" s="20" t="s">
        <v>2038</v>
      </c>
    </row>
    <row r="1031" spans="1:11">
      <c r="A1031" s="16" t="s">
        <v>2047</v>
      </c>
      <c r="B1031" s="17">
        <v>6</v>
      </c>
      <c r="C1031" s="17" t="str">
        <f t="shared" si="33"/>
        <v>205</v>
      </c>
      <c r="D1031" s="31" t="s">
        <v>1974</v>
      </c>
      <c r="E1031" s="19" t="s">
        <v>2072</v>
      </c>
      <c r="F1031" s="19">
        <v>23</v>
      </c>
      <c r="G1031" s="19" t="str">
        <f t="shared" si="34"/>
        <v>20801</v>
      </c>
      <c r="I1031" s="32" t="s">
        <v>1974</v>
      </c>
      <c r="J1031" s="20">
        <v>6</v>
      </c>
      <c r="K1031" s="20" t="s">
        <v>2038</v>
      </c>
    </row>
    <row r="1032" spans="1:11">
      <c r="A1032" s="16" t="s">
        <v>1976</v>
      </c>
      <c r="B1032" s="17">
        <v>4</v>
      </c>
      <c r="C1032" s="17" t="str">
        <f t="shared" si="33"/>
        <v>221</v>
      </c>
      <c r="D1032" s="31" t="s">
        <v>1974</v>
      </c>
      <c r="E1032" s="19" t="s">
        <v>2068</v>
      </c>
      <c r="F1032" s="19">
        <v>427</v>
      </c>
      <c r="G1032" s="19" t="str">
        <f t="shared" si="34"/>
        <v>20801</v>
      </c>
      <c r="I1032" s="32" t="s">
        <v>1974</v>
      </c>
      <c r="J1032" s="20">
        <v>4</v>
      </c>
      <c r="K1032" s="20" t="s">
        <v>2173</v>
      </c>
    </row>
    <row r="1033" spans="1:11">
      <c r="A1033" s="16" t="s">
        <v>2062</v>
      </c>
      <c r="B1033" s="17">
        <v>2</v>
      </c>
      <c r="C1033" s="17" t="str">
        <f t="shared" si="33"/>
        <v>208</v>
      </c>
      <c r="D1033" s="31" t="s">
        <v>1973</v>
      </c>
      <c r="E1033" s="19" t="s">
        <v>2068</v>
      </c>
      <c r="F1033" s="19">
        <v>4</v>
      </c>
      <c r="G1033" s="19" t="str">
        <f t="shared" si="34"/>
        <v>20801</v>
      </c>
      <c r="I1033" s="32" t="s">
        <v>1973</v>
      </c>
      <c r="J1033" s="20">
        <v>2</v>
      </c>
      <c r="K1033" s="20" t="s">
        <v>2069</v>
      </c>
    </row>
    <row r="1034" spans="1:11">
      <c r="A1034" s="16" t="s">
        <v>2062</v>
      </c>
      <c r="B1034" s="17">
        <v>2</v>
      </c>
      <c r="C1034" s="17" t="str">
        <f t="shared" si="33"/>
        <v>208</v>
      </c>
      <c r="D1034" s="31" t="s">
        <v>1973</v>
      </c>
      <c r="E1034" s="19" t="s">
        <v>2068</v>
      </c>
      <c r="F1034" s="19">
        <v>10</v>
      </c>
      <c r="G1034" s="19" t="str">
        <f t="shared" si="34"/>
        <v>20801</v>
      </c>
      <c r="I1034" s="32" t="s">
        <v>1973</v>
      </c>
      <c r="J1034" s="20">
        <v>2</v>
      </c>
      <c r="K1034" s="20" t="s">
        <v>2069</v>
      </c>
    </row>
    <row r="1035" spans="1:11">
      <c r="A1035" s="16" t="s">
        <v>2040</v>
      </c>
      <c r="B1035" s="17">
        <v>6</v>
      </c>
      <c r="C1035" s="17" t="str">
        <f t="shared" si="33"/>
        <v>205</v>
      </c>
      <c r="D1035" s="31" t="s">
        <v>1974</v>
      </c>
      <c r="E1035" s="19" t="s">
        <v>2068</v>
      </c>
      <c r="F1035" s="19">
        <v>2</v>
      </c>
      <c r="G1035" s="19" t="str">
        <f t="shared" si="34"/>
        <v>20801</v>
      </c>
      <c r="I1035" s="32" t="s">
        <v>1974</v>
      </c>
      <c r="J1035" s="20">
        <v>6</v>
      </c>
      <c r="K1035" s="20" t="s">
        <v>2038</v>
      </c>
    </row>
    <row r="1036" spans="1:11">
      <c r="A1036" s="16" t="s">
        <v>2040</v>
      </c>
      <c r="B1036" s="17">
        <v>6</v>
      </c>
      <c r="C1036" s="17" t="str">
        <f t="shared" si="33"/>
        <v>205</v>
      </c>
      <c r="D1036" s="31" t="s">
        <v>1974</v>
      </c>
      <c r="E1036" s="19" t="s">
        <v>2068</v>
      </c>
      <c r="F1036" s="19">
        <v>8</v>
      </c>
      <c r="G1036" s="19" t="str">
        <f t="shared" si="34"/>
        <v>20801</v>
      </c>
      <c r="I1036" s="32" t="s">
        <v>1974</v>
      </c>
      <c r="J1036" s="20">
        <v>6</v>
      </c>
      <c r="K1036" s="20" t="s">
        <v>2038</v>
      </c>
    </row>
    <row r="1037" spans="1:11">
      <c r="A1037" s="16" t="s">
        <v>2040</v>
      </c>
      <c r="B1037" s="17">
        <v>5</v>
      </c>
      <c r="C1037" s="17" t="str">
        <f t="shared" si="33"/>
        <v>205</v>
      </c>
      <c r="D1037" s="31" t="s">
        <v>2044</v>
      </c>
      <c r="E1037" s="19" t="s">
        <v>2068</v>
      </c>
      <c r="F1037" s="19">
        <v>2</v>
      </c>
      <c r="G1037" s="19" t="str">
        <f t="shared" si="34"/>
        <v>20801</v>
      </c>
      <c r="I1037" s="32" t="s">
        <v>2044</v>
      </c>
      <c r="J1037" s="20">
        <v>5</v>
      </c>
      <c r="K1037" s="20" t="s">
        <v>2038</v>
      </c>
    </row>
    <row r="1038" spans="1:11">
      <c r="A1038" s="16" t="s">
        <v>2049</v>
      </c>
      <c r="B1038" s="17">
        <v>5</v>
      </c>
      <c r="C1038" s="17" t="str">
        <f t="shared" si="33"/>
        <v>205</v>
      </c>
      <c r="D1038" s="31" t="s">
        <v>1974</v>
      </c>
      <c r="E1038" s="19" t="s">
        <v>2072</v>
      </c>
      <c r="F1038" s="19">
        <v>74</v>
      </c>
      <c r="G1038" s="19" t="str">
        <f t="shared" si="34"/>
        <v>20801</v>
      </c>
      <c r="I1038" s="32" t="s">
        <v>1974</v>
      </c>
      <c r="J1038" s="20">
        <v>5</v>
      </c>
      <c r="K1038" s="20" t="s">
        <v>2038</v>
      </c>
    </row>
    <row r="1039" spans="1:11">
      <c r="A1039" s="16" t="s">
        <v>2039</v>
      </c>
      <c r="B1039" s="17">
        <v>5</v>
      </c>
      <c r="C1039" s="17" t="str">
        <f t="shared" si="33"/>
        <v>205</v>
      </c>
      <c r="D1039" s="31" t="s">
        <v>1974</v>
      </c>
      <c r="E1039" s="19" t="s">
        <v>2072</v>
      </c>
      <c r="F1039" s="19">
        <v>84</v>
      </c>
      <c r="G1039" s="19" t="str">
        <f t="shared" si="34"/>
        <v>20801</v>
      </c>
      <c r="I1039" s="32" t="s">
        <v>1974</v>
      </c>
      <c r="J1039" s="20">
        <v>5</v>
      </c>
      <c r="K1039" s="20" t="s">
        <v>2038</v>
      </c>
    </row>
    <row r="1040" spans="1:11">
      <c r="A1040" s="16" t="s">
        <v>2043</v>
      </c>
      <c r="B1040" s="17">
        <v>5</v>
      </c>
      <c r="C1040" s="17" t="str">
        <f t="shared" si="33"/>
        <v>205</v>
      </c>
      <c r="D1040" s="31" t="s">
        <v>1974</v>
      </c>
      <c r="E1040" s="19" t="s">
        <v>2072</v>
      </c>
      <c r="F1040" s="19">
        <v>138</v>
      </c>
      <c r="G1040" s="19" t="str">
        <f t="shared" si="34"/>
        <v>20801</v>
      </c>
      <c r="I1040" s="32" t="s">
        <v>1974</v>
      </c>
      <c r="J1040" s="20">
        <v>5</v>
      </c>
      <c r="K1040" s="20" t="s">
        <v>2038</v>
      </c>
    </row>
    <row r="1041" spans="1:11">
      <c r="A1041" s="16" t="s">
        <v>2042</v>
      </c>
      <c r="B1041" s="17">
        <v>5</v>
      </c>
      <c r="C1041" s="17" t="str">
        <f t="shared" si="33"/>
        <v>205</v>
      </c>
      <c r="D1041" s="31" t="s">
        <v>1973</v>
      </c>
      <c r="E1041" s="19" t="s">
        <v>2068</v>
      </c>
      <c r="F1041" s="19">
        <v>2</v>
      </c>
      <c r="G1041" s="19" t="str">
        <f t="shared" si="34"/>
        <v>20801</v>
      </c>
      <c r="I1041" s="32" t="s">
        <v>1973</v>
      </c>
      <c r="J1041" s="20">
        <v>5</v>
      </c>
      <c r="K1041" s="20" t="s">
        <v>2038</v>
      </c>
    </row>
    <row r="1042" spans="1:11">
      <c r="A1042" s="16" t="s">
        <v>2040</v>
      </c>
      <c r="B1042" s="17">
        <v>5</v>
      </c>
      <c r="C1042" s="17" t="str">
        <f t="shared" si="33"/>
        <v>205</v>
      </c>
      <c r="D1042" s="31" t="s">
        <v>1974</v>
      </c>
      <c r="E1042" s="19" t="s">
        <v>2077</v>
      </c>
      <c r="F1042" s="19">
        <v>2</v>
      </c>
      <c r="G1042" s="19" t="str">
        <f t="shared" si="34"/>
        <v>20805</v>
      </c>
      <c r="I1042" s="32" t="s">
        <v>1974</v>
      </c>
      <c r="J1042" s="20">
        <v>5</v>
      </c>
      <c r="K1042" s="20" t="s">
        <v>2038</v>
      </c>
    </row>
    <row r="1043" spans="1:11">
      <c r="A1043" s="16" t="s">
        <v>2041</v>
      </c>
      <c r="B1043" s="17">
        <v>5</v>
      </c>
      <c r="C1043" s="17" t="str">
        <f t="shared" si="33"/>
        <v>205</v>
      </c>
      <c r="D1043" s="31" t="s">
        <v>1973</v>
      </c>
      <c r="E1043" s="19" t="s">
        <v>2077</v>
      </c>
      <c r="F1043" s="19">
        <v>2</v>
      </c>
      <c r="G1043" s="19" t="str">
        <f t="shared" si="34"/>
        <v>20805</v>
      </c>
      <c r="I1043" s="32" t="s">
        <v>1973</v>
      </c>
      <c r="J1043" s="20">
        <v>5</v>
      </c>
      <c r="K1043" s="20" t="s">
        <v>2038</v>
      </c>
    </row>
    <row r="1044" spans="1:11">
      <c r="A1044" s="16" t="s">
        <v>2047</v>
      </c>
      <c r="B1044" s="17">
        <v>5</v>
      </c>
      <c r="C1044" s="17" t="str">
        <f t="shared" si="33"/>
        <v>205</v>
      </c>
      <c r="D1044" s="31" t="s">
        <v>1974</v>
      </c>
      <c r="E1044" s="19" t="s">
        <v>2072</v>
      </c>
      <c r="F1044" s="19">
        <v>8</v>
      </c>
      <c r="G1044" s="19" t="str">
        <f t="shared" si="34"/>
        <v>20801</v>
      </c>
      <c r="I1044" s="32" t="s">
        <v>1974</v>
      </c>
      <c r="J1044" s="20">
        <v>5</v>
      </c>
      <c r="K1044" s="20" t="s">
        <v>2038</v>
      </c>
    </row>
    <row r="1045" spans="1:11">
      <c r="A1045" s="16" t="s">
        <v>2040</v>
      </c>
      <c r="B1045" s="17">
        <v>5</v>
      </c>
      <c r="C1045" s="17" t="str">
        <f t="shared" si="33"/>
        <v>205</v>
      </c>
      <c r="D1045" s="31" t="s">
        <v>1974</v>
      </c>
      <c r="E1045" s="19" t="s">
        <v>2072</v>
      </c>
      <c r="F1045" s="19">
        <v>31</v>
      </c>
      <c r="G1045" s="19" t="str">
        <f t="shared" si="34"/>
        <v>20801</v>
      </c>
      <c r="I1045" s="32" t="s">
        <v>1974</v>
      </c>
      <c r="J1045" s="20">
        <v>5</v>
      </c>
      <c r="K1045" s="20" t="s">
        <v>2038</v>
      </c>
    </row>
    <row r="1046" spans="1:11">
      <c r="A1046" s="16" t="s">
        <v>2040</v>
      </c>
      <c r="B1046" s="17">
        <v>5</v>
      </c>
      <c r="C1046" s="17" t="str">
        <f t="shared" si="33"/>
        <v>205</v>
      </c>
      <c r="D1046" s="31" t="s">
        <v>1974</v>
      </c>
      <c r="E1046" s="19" t="s">
        <v>1976</v>
      </c>
      <c r="F1046" s="19">
        <v>1</v>
      </c>
      <c r="G1046" s="19" t="str">
        <f t="shared" si="34"/>
        <v>22102</v>
      </c>
      <c r="I1046" s="32" t="s">
        <v>1974</v>
      </c>
      <c r="J1046" s="20">
        <v>5</v>
      </c>
      <c r="K1046" s="20" t="s">
        <v>2038</v>
      </c>
    </row>
    <row r="1047" spans="1:11">
      <c r="A1047" s="16" t="s">
        <v>2040</v>
      </c>
      <c r="B1047" s="17">
        <v>5</v>
      </c>
      <c r="C1047" s="17" t="str">
        <f t="shared" si="33"/>
        <v>205</v>
      </c>
      <c r="D1047" s="31" t="s">
        <v>2044</v>
      </c>
      <c r="E1047" s="19" t="s">
        <v>2099</v>
      </c>
      <c r="F1047" s="19">
        <v>100</v>
      </c>
      <c r="G1047" s="19" t="str">
        <f t="shared" si="34"/>
        <v>20826</v>
      </c>
      <c r="I1047" s="32" t="s">
        <v>2044</v>
      </c>
      <c r="J1047" s="20">
        <v>5</v>
      </c>
      <c r="K1047" s="20" t="s">
        <v>2038</v>
      </c>
    </row>
    <row r="1048" spans="1:11">
      <c r="A1048" s="16" t="s">
        <v>1976</v>
      </c>
      <c r="B1048" s="17">
        <v>5</v>
      </c>
      <c r="C1048" s="17" t="str">
        <f t="shared" si="33"/>
        <v>221</v>
      </c>
      <c r="D1048" s="31" t="s">
        <v>1974</v>
      </c>
      <c r="E1048" s="19" t="s">
        <v>2071</v>
      </c>
      <c r="F1048" s="19">
        <v>5</v>
      </c>
      <c r="G1048" s="19" t="str">
        <f t="shared" si="34"/>
        <v>20801</v>
      </c>
      <c r="I1048" s="32" t="s">
        <v>1974</v>
      </c>
      <c r="J1048" s="20">
        <v>5</v>
      </c>
      <c r="K1048" s="20" t="s">
        <v>2173</v>
      </c>
    </row>
    <row r="1049" spans="1:11">
      <c r="A1049" s="16" t="s">
        <v>2062</v>
      </c>
      <c r="B1049" s="17">
        <v>4</v>
      </c>
      <c r="C1049" s="17" t="str">
        <f t="shared" si="33"/>
        <v>208</v>
      </c>
      <c r="D1049" s="31" t="s">
        <v>1973</v>
      </c>
      <c r="E1049" s="19" t="s">
        <v>2097</v>
      </c>
      <c r="F1049" s="19">
        <v>550</v>
      </c>
      <c r="G1049" s="19" t="str">
        <f t="shared" si="34"/>
        <v>20826</v>
      </c>
      <c r="I1049" s="32" t="s">
        <v>1973</v>
      </c>
      <c r="J1049" s="20">
        <v>4</v>
      </c>
      <c r="K1049" s="20" t="s">
        <v>2069</v>
      </c>
    </row>
    <row r="1050" spans="1:11">
      <c r="A1050" s="16" t="s">
        <v>2042</v>
      </c>
      <c r="B1050" s="17">
        <v>5</v>
      </c>
      <c r="C1050" s="17" t="str">
        <f t="shared" si="33"/>
        <v>205</v>
      </c>
      <c r="D1050" s="31" t="s">
        <v>1974</v>
      </c>
      <c r="E1050" s="19" t="s">
        <v>2099</v>
      </c>
      <c r="F1050" s="19">
        <v>411</v>
      </c>
      <c r="G1050" s="19" t="str">
        <f t="shared" si="34"/>
        <v>20826</v>
      </c>
      <c r="I1050" s="32" t="s">
        <v>1974</v>
      </c>
      <c r="J1050" s="20">
        <v>5</v>
      </c>
      <c r="K1050" s="20" t="s">
        <v>2038</v>
      </c>
    </row>
    <row r="1051" spans="1:11">
      <c r="A1051" s="16" t="s">
        <v>2041</v>
      </c>
      <c r="B1051" s="17">
        <v>5</v>
      </c>
      <c r="C1051" s="17" t="str">
        <f t="shared" si="33"/>
        <v>205</v>
      </c>
      <c r="D1051" s="31" t="s">
        <v>1974</v>
      </c>
      <c r="E1051" s="19" t="s">
        <v>2078</v>
      </c>
      <c r="F1051" s="19">
        <v>840</v>
      </c>
      <c r="G1051" s="19" t="str">
        <f t="shared" si="34"/>
        <v>20805</v>
      </c>
      <c r="I1051" s="32" t="s">
        <v>1974</v>
      </c>
      <c r="J1051" s="20">
        <v>5</v>
      </c>
      <c r="K1051" s="20" t="s">
        <v>2038</v>
      </c>
    </row>
    <row r="1052" spans="1:11">
      <c r="A1052" s="16" t="s">
        <v>2041</v>
      </c>
      <c r="B1052" s="17">
        <v>5</v>
      </c>
      <c r="C1052" s="17" t="str">
        <f t="shared" si="33"/>
        <v>205</v>
      </c>
      <c r="D1052" s="31" t="s">
        <v>1973</v>
      </c>
      <c r="E1052" s="19" t="s">
        <v>2071</v>
      </c>
      <c r="F1052" s="19">
        <v>236</v>
      </c>
      <c r="G1052" s="19" t="str">
        <f t="shared" si="34"/>
        <v>20801</v>
      </c>
      <c r="I1052" s="32" t="s">
        <v>1973</v>
      </c>
      <c r="J1052" s="20">
        <v>5</v>
      </c>
      <c r="K1052" s="20" t="s">
        <v>2038</v>
      </c>
    </row>
    <row r="1053" spans="1:11">
      <c r="A1053" s="16" t="s">
        <v>2047</v>
      </c>
      <c r="B1053" s="17">
        <v>5</v>
      </c>
      <c r="C1053" s="17" t="str">
        <f t="shared" si="33"/>
        <v>205</v>
      </c>
      <c r="D1053" s="31" t="s">
        <v>1974</v>
      </c>
      <c r="E1053" s="19" t="s">
        <v>2001</v>
      </c>
      <c r="F1053" s="19">
        <v>500</v>
      </c>
      <c r="G1053" s="19" t="str">
        <f t="shared" si="34"/>
        <v>20805</v>
      </c>
      <c r="I1053" s="32" t="s">
        <v>1974</v>
      </c>
      <c r="J1053" s="20">
        <v>5</v>
      </c>
      <c r="K1053" s="20" t="s">
        <v>2038</v>
      </c>
    </row>
    <row r="1054" spans="1:11">
      <c r="A1054" s="16" t="s">
        <v>2047</v>
      </c>
      <c r="B1054" s="17">
        <v>5</v>
      </c>
      <c r="C1054" s="17" t="str">
        <f t="shared" si="33"/>
        <v>205</v>
      </c>
      <c r="D1054" s="31" t="s">
        <v>1974</v>
      </c>
      <c r="E1054" s="19" t="s">
        <v>2097</v>
      </c>
      <c r="F1054" s="19">
        <v>118</v>
      </c>
      <c r="G1054" s="19" t="str">
        <f t="shared" si="34"/>
        <v>20826</v>
      </c>
      <c r="I1054" s="32" t="s">
        <v>1974</v>
      </c>
      <c r="J1054" s="20">
        <v>5</v>
      </c>
      <c r="K1054" s="20" t="s">
        <v>2038</v>
      </c>
    </row>
    <row r="1055" spans="1:11">
      <c r="A1055" s="16" t="s">
        <v>2041</v>
      </c>
      <c r="B1055" s="17">
        <v>5</v>
      </c>
      <c r="C1055" s="17" t="str">
        <f t="shared" si="33"/>
        <v>205</v>
      </c>
      <c r="D1055" s="31" t="s">
        <v>1974</v>
      </c>
      <c r="E1055" s="19" t="s">
        <v>1976</v>
      </c>
      <c r="F1055" s="19">
        <v>1</v>
      </c>
      <c r="G1055" s="19" t="str">
        <f t="shared" si="34"/>
        <v>22102</v>
      </c>
      <c r="I1055" s="32" t="s">
        <v>1974</v>
      </c>
      <c r="J1055" s="20">
        <v>5</v>
      </c>
      <c r="K1055" s="20" t="s">
        <v>2038</v>
      </c>
    </row>
    <row r="1056" spans="1:11">
      <c r="A1056" s="16" t="s">
        <v>2040</v>
      </c>
      <c r="B1056" s="17">
        <v>5</v>
      </c>
      <c r="C1056" s="17" t="str">
        <f t="shared" si="33"/>
        <v>205</v>
      </c>
      <c r="D1056" s="31" t="s">
        <v>1974</v>
      </c>
      <c r="E1056" s="19" t="s">
        <v>2208</v>
      </c>
      <c r="F1056" s="19">
        <v>140</v>
      </c>
      <c r="G1056" s="19" t="str">
        <f t="shared" si="34"/>
        <v>20807</v>
      </c>
      <c r="I1056" s="32" t="s">
        <v>1974</v>
      </c>
      <c r="J1056" s="20">
        <v>5</v>
      </c>
      <c r="K1056" s="20" t="s">
        <v>2038</v>
      </c>
    </row>
    <row r="1057" spans="1:11">
      <c r="A1057" s="16" t="s">
        <v>2047</v>
      </c>
      <c r="B1057" s="17">
        <v>5</v>
      </c>
      <c r="C1057" s="17" t="str">
        <f t="shared" si="33"/>
        <v>205</v>
      </c>
      <c r="D1057" s="31" t="s">
        <v>1974</v>
      </c>
      <c r="E1057" s="19" t="s">
        <v>2208</v>
      </c>
      <c r="F1057" s="19">
        <v>5</v>
      </c>
      <c r="G1057" s="19" t="str">
        <f t="shared" si="34"/>
        <v>20807</v>
      </c>
      <c r="I1057" s="32" t="s">
        <v>1974</v>
      </c>
      <c r="J1057" s="20">
        <v>5</v>
      </c>
      <c r="K1057" s="20" t="s">
        <v>2038</v>
      </c>
    </row>
    <row r="1058" spans="1:11">
      <c r="A1058" s="16" t="s">
        <v>2047</v>
      </c>
      <c r="B1058" s="17">
        <v>5</v>
      </c>
      <c r="C1058" s="17" t="str">
        <f t="shared" si="33"/>
        <v>205</v>
      </c>
      <c r="D1058" s="31" t="s">
        <v>1974</v>
      </c>
      <c r="E1058" s="19" t="s">
        <v>2208</v>
      </c>
      <c r="F1058" s="19">
        <v>421</v>
      </c>
      <c r="G1058" s="19" t="str">
        <f t="shared" si="34"/>
        <v>20807</v>
      </c>
      <c r="I1058" s="32" t="s">
        <v>1974</v>
      </c>
      <c r="J1058" s="20">
        <v>5</v>
      </c>
      <c r="K1058" s="20" t="s">
        <v>2038</v>
      </c>
    </row>
    <row r="1059" spans="1:11">
      <c r="A1059" s="16" t="s">
        <v>2047</v>
      </c>
      <c r="B1059" s="17">
        <v>5</v>
      </c>
      <c r="C1059" s="17" t="str">
        <f t="shared" si="33"/>
        <v>205</v>
      </c>
      <c r="D1059" s="31" t="s">
        <v>1973</v>
      </c>
      <c r="E1059" s="19" t="s">
        <v>2208</v>
      </c>
      <c r="F1059" s="19">
        <v>150</v>
      </c>
      <c r="G1059" s="19" t="str">
        <f t="shared" si="34"/>
        <v>20807</v>
      </c>
      <c r="I1059" s="32" t="s">
        <v>1973</v>
      </c>
      <c r="J1059" s="20">
        <v>5</v>
      </c>
      <c r="K1059" s="20" t="s">
        <v>2038</v>
      </c>
    </row>
    <row r="1060" spans="1:11">
      <c r="A1060" s="16" t="s">
        <v>2047</v>
      </c>
      <c r="B1060" s="17">
        <v>5</v>
      </c>
      <c r="C1060" s="17" t="str">
        <f t="shared" si="33"/>
        <v>205</v>
      </c>
      <c r="D1060" s="31" t="s">
        <v>1973</v>
      </c>
      <c r="E1060" s="19" t="s">
        <v>2208</v>
      </c>
      <c r="F1060" s="19">
        <v>117</v>
      </c>
      <c r="G1060" s="19" t="str">
        <f t="shared" si="34"/>
        <v>20807</v>
      </c>
      <c r="I1060" s="32" t="s">
        <v>1973</v>
      </c>
      <c r="J1060" s="20">
        <v>5</v>
      </c>
      <c r="K1060" s="20" t="s">
        <v>2038</v>
      </c>
    </row>
    <row r="1061" spans="1:11">
      <c r="A1061" s="16" t="s">
        <v>2040</v>
      </c>
      <c r="B1061" s="17">
        <v>5</v>
      </c>
      <c r="C1061" s="17" t="str">
        <f t="shared" si="33"/>
        <v>205</v>
      </c>
      <c r="D1061" s="31" t="s">
        <v>1974</v>
      </c>
      <c r="E1061" s="19" t="s">
        <v>2071</v>
      </c>
      <c r="F1061" s="19">
        <v>1</v>
      </c>
      <c r="G1061" s="19" t="str">
        <f t="shared" si="34"/>
        <v>20801</v>
      </c>
      <c r="I1061" s="32" t="s">
        <v>1974</v>
      </c>
      <c r="J1061" s="20">
        <v>5</v>
      </c>
      <c r="K1061" s="20" t="s">
        <v>2038</v>
      </c>
    </row>
    <row r="1062" spans="1:11">
      <c r="A1062" s="16" t="s">
        <v>2040</v>
      </c>
      <c r="B1062" s="17">
        <v>5</v>
      </c>
      <c r="C1062" s="17" t="str">
        <f t="shared" si="33"/>
        <v>205</v>
      </c>
      <c r="D1062" s="31" t="s">
        <v>1974</v>
      </c>
      <c r="E1062" s="19" t="s">
        <v>2071</v>
      </c>
      <c r="F1062" s="19">
        <v>6</v>
      </c>
      <c r="G1062" s="19" t="str">
        <f t="shared" si="34"/>
        <v>20801</v>
      </c>
      <c r="I1062" s="32" t="s">
        <v>1974</v>
      </c>
      <c r="J1062" s="20">
        <v>5</v>
      </c>
      <c r="K1062" s="20" t="s">
        <v>2038</v>
      </c>
    </row>
    <row r="1063" spans="1:11">
      <c r="A1063" s="16" t="s">
        <v>2047</v>
      </c>
      <c r="B1063" s="17">
        <v>5</v>
      </c>
      <c r="C1063" s="17" t="str">
        <f t="shared" si="33"/>
        <v>205</v>
      </c>
      <c r="D1063" s="31" t="s">
        <v>1974</v>
      </c>
      <c r="E1063" s="19" t="s">
        <v>2119</v>
      </c>
      <c r="F1063" s="19">
        <v>747</v>
      </c>
      <c r="G1063" s="19" t="str">
        <f t="shared" si="34"/>
        <v>21013</v>
      </c>
      <c r="I1063" s="32" t="s">
        <v>1974</v>
      </c>
      <c r="J1063" s="20">
        <v>5</v>
      </c>
      <c r="K1063" s="20" t="s">
        <v>2038</v>
      </c>
    </row>
    <row r="1064" spans="1:11">
      <c r="A1064" s="16" t="s">
        <v>2040</v>
      </c>
      <c r="B1064" s="17">
        <v>5</v>
      </c>
      <c r="C1064" s="17" t="str">
        <f t="shared" si="33"/>
        <v>205</v>
      </c>
      <c r="D1064" s="31" t="s">
        <v>1974</v>
      </c>
      <c r="E1064" s="19" t="s">
        <v>2119</v>
      </c>
      <c r="F1064" s="19">
        <v>253</v>
      </c>
      <c r="G1064" s="19" t="str">
        <f t="shared" si="34"/>
        <v>21013</v>
      </c>
      <c r="I1064" s="32" t="s">
        <v>1974</v>
      </c>
      <c r="J1064" s="20">
        <v>5</v>
      </c>
      <c r="K1064" s="20" t="s">
        <v>2038</v>
      </c>
    </row>
    <row r="1065" spans="1:11">
      <c r="A1065" s="16" t="s">
        <v>2047</v>
      </c>
      <c r="B1065" s="17">
        <v>5</v>
      </c>
      <c r="C1065" s="17" t="str">
        <f t="shared" si="33"/>
        <v>205</v>
      </c>
      <c r="D1065" s="31" t="s">
        <v>1974</v>
      </c>
      <c r="E1065" s="19" t="s">
        <v>2119</v>
      </c>
      <c r="F1065" s="19">
        <v>298</v>
      </c>
      <c r="G1065" s="19" t="str">
        <f t="shared" si="34"/>
        <v>21013</v>
      </c>
      <c r="I1065" s="32" t="s">
        <v>1974</v>
      </c>
      <c r="J1065" s="20">
        <v>5</v>
      </c>
      <c r="K1065" s="20" t="s">
        <v>2038</v>
      </c>
    </row>
    <row r="1066" spans="1:11">
      <c r="A1066" s="16" t="s">
        <v>2040</v>
      </c>
      <c r="B1066" s="17">
        <v>5</v>
      </c>
      <c r="C1066" s="17" t="str">
        <f t="shared" si="33"/>
        <v>205</v>
      </c>
      <c r="D1066" s="31" t="s">
        <v>1974</v>
      </c>
      <c r="E1066" s="19" t="s">
        <v>2071</v>
      </c>
      <c r="F1066" s="19">
        <v>13</v>
      </c>
      <c r="G1066" s="19" t="str">
        <f t="shared" si="34"/>
        <v>20801</v>
      </c>
      <c r="I1066" s="32" t="s">
        <v>1974</v>
      </c>
      <c r="J1066" s="20">
        <v>5</v>
      </c>
      <c r="K1066" s="20" t="s">
        <v>2038</v>
      </c>
    </row>
    <row r="1067" spans="1:11">
      <c r="A1067" s="16" t="s">
        <v>2041</v>
      </c>
      <c r="B1067" s="17">
        <v>5</v>
      </c>
      <c r="C1067" s="17" t="str">
        <f t="shared" si="33"/>
        <v>205</v>
      </c>
      <c r="D1067" s="31" t="s">
        <v>2044</v>
      </c>
      <c r="E1067" s="19" t="s">
        <v>2118</v>
      </c>
      <c r="F1067" s="19">
        <v>365</v>
      </c>
      <c r="G1067" s="19" t="str">
        <f t="shared" si="34"/>
        <v>21012</v>
      </c>
      <c r="I1067" s="32" t="s">
        <v>2044</v>
      </c>
      <c r="J1067" s="20">
        <v>5</v>
      </c>
      <c r="K1067" s="20" t="s">
        <v>2038</v>
      </c>
    </row>
    <row r="1068" spans="1:11">
      <c r="A1068" s="16" t="s">
        <v>2041</v>
      </c>
      <c r="B1068" s="17">
        <v>5</v>
      </c>
      <c r="C1068" s="17" t="str">
        <f t="shared" si="33"/>
        <v>205</v>
      </c>
      <c r="D1068" s="31" t="s">
        <v>1974</v>
      </c>
      <c r="E1068" s="19" t="s">
        <v>2118</v>
      </c>
      <c r="F1068" s="19">
        <v>243</v>
      </c>
      <c r="G1068" s="19" t="str">
        <f t="shared" si="34"/>
        <v>21012</v>
      </c>
      <c r="I1068" s="32" t="s">
        <v>1974</v>
      </c>
      <c r="J1068" s="20">
        <v>5</v>
      </c>
      <c r="K1068" s="20" t="s">
        <v>2038</v>
      </c>
    </row>
    <row r="1069" spans="1:11">
      <c r="A1069" s="16" t="s">
        <v>2062</v>
      </c>
      <c r="B1069" s="17">
        <v>3</v>
      </c>
      <c r="C1069" s="17" t="str">
        <f t="shared" si="33"/>
        <v>208</v>
      </c>
      <c r="D1069" s="31" t="s">
        <v>1973</v>
      </c>
      <c r="E1069" s="19" t="s">
        <v>2187</v>
      </c>
      <c r="F1069" s="19">
        <v>32</v>
      </c>
      <c r="G1069" s="19" t="str">
        <f t="shared" si="34"/>
        <v>22999</v>
      </c>
      <c r="I1069" s="32" t="s">
        <v>1973</v>
      </c>
      <c r="J1069" s="20">
        <v>3</v>
      </c>
      <c r="K1069" s="20" t="s">
        <v>2069</v>
      </c>
    </row>
    <row r="1070" spans="1:11">
      <c r="A1070" s="16" t="s">
        <v>2040</v>
      </c>
      <c r="B1070" s="17">
        <v>5</v>
      </c>
      <c r="C1070" s="17" t="str">
        <f t="shared" si="33"/>
        <v>205</v>
      </c>
      <c r="D1070" s="31" t="s">
        <v>1974</v>
      </c>
      <c r="E1070" s="19" t="s">
        <v>2209</v>
      </c>
      <c r="F1070" s="19">
        <v>22</v>
      </c>
      <c r="G1070" s="19" t="str">
        <f t="shared" si="34"/>
        <v>21015</v>
      </c>
      <c r="I1070" s="32" t="s">
        <v>1974</v>
      </c>
      <c r="J1070" s="20">
        <v>5</v>
      </c>
      <c r="K1070" s="20" t="s">
        <v>2038</v>
      </c>
    </row>
    <row r="1071" spans="1:11">
      <c r="A1071" s="16" t="s">
        <v>2062</v>
      </c>
      <c r="B1071" s="17">
        <v>5</v>
      </c>
      <c r="C1071" s="17" t="str">
        <f t="shared" si="33"/>
        <v>208</v>
      </c>
      <c r="D1071" s="31" t="s">
        <v>1973</v>
      </c>
      <c r="E1071" s="19" t="s">
        <v>2119</v>
      </c>
      <c r="F1071" s="19">
        <v>289</v>
      </c>
      <c r="G1071" s="19" t="str">
        <f t="shared" si="34"/>
        <v>21013</v>
      </c>
      <c r="I1071" s="32" t="s">
        <v>1973</v>
      </c>
      <c r="J1071" s="20">
        <v>5</v>
      </c>
      <c r="K1071" s="20" t="s">
        <v>2069</v>
      </c>
    </row>
    <row r="1072" spans="1:11">
      <c r="A1072" s="16" t="s">
        <v>2062</v>
      </c>
      <c r="B1072" s="17">
        <v>2</v>
      </c>
      <c r="C1072" s="17" t="str">
        <f t="shared" si="33"/>
        <v>208</v>
      </c>
      <c r="D1072" s="31" t="s">
        <v>1973</v>
      </c>
      <c r="E1072" s="19" t="s">
        <v>2209</v>
      </c>
      <c r="F1072" s="19">
        <v>11</v>
      </c>
      <c r="G1072" s="19" t="str">
        <f t="shared" si="34"/>
        <v>21015</v>
      </c>
      <c r="I1072" s="32" t="s">
        <v>1973</v>
      </c>
      <c r="J1072" s="20">
        <v>2</v>
      </c>
      <c r="K1072" s="20" t="s">
        <v>2069</v>
      </c>
    </row>
    <row r="1073" spans="1:11">
      <c r="A1073" s="16" t="s">
        <v>2041</v>
      </c>
      <c r="B1073" s="17">
        <v>5</v>
      </c>
      <c r="C1073" s="17" t="str">
        <f t="shared" si="33"/>
        <v>205</v>
      </c>
      <c r="D1073" s="31" t="s">
        <v>1974</v>
      </c>
      <c r="E1073" s="19" t="s">
        <v>2209</v>
      </c>
      <c r="F1073" s="19">
        <v>24</v>
      </c>
      <c r="G1073" s="19" t="str">
        <f t="shared" si="34"/>
        <v>21015</v>
      </c>
      <c r="I1073" s="32" t="s">
        <v>1974</v>
      </c>
      <c r="J1073" s="20">
        <v>5</v>
      </c>
      <c r="K1073" s="20" t="s">
        <v>2038</v>
      </c>
    </row>
    <row r="1074" spans="1:11">
      <c r="A1074" s="16" t="s">
        <v>2040</v>
      </c>
      <c r="B1074" s="17">
        <v>5</v>
      </c>
      <c r="C1074" s="17" t="str">
        <f t="shared" si="33"/>
        <v>205</v>
      </c>
      <c r="D1074" s="31" t="s">
        <v>1974</v>
      </c>
      <c r="E1074" s="19" t="s">
        <v>1970</v>
      </c>
      <c r="F1074" s="19">
        <v>1</v>
      </c>
      <c r="G1074" s="19" t="str">
        <f t="shared" si="34"/>
        <v>20805</v>
      </c>
      <c r="I1074" s="32" t="s">
        <v>1974</v>
      </c>
      <c r="J1074" s="20">
        <v>5</v>
      </c>
      <c r="K1074" s="20" t="s">
        <v>2038</v>
      </c>
    </row>
    <row r="1075" spans="1:11">
      <c r="A1075" s="16" t="s">
        <v>2043</v>
      </c>
      <c r="B1075" s="17">
        <v>4</v>
      </c>
      <c r="C1075" s="17" t="str">
        <f t="shared" si="33"/>
        <v>205</v>
      </c>
      <c r="D1075" s="31" t="s">
        <v>1974</v>
      </c>
      <c r="E1075" s="19" t="s">
        <v>2073</v>
      </c>
      <c r="F1075" s="19">
        <v>12</v>
      </c>
      <c r="G1075" s="19" t="str">
        <f t="shared" si="34"/>
        <v>20802</v>
      </c>
      <c r="I1075" s="32" t="s">
        <v>1974</v>
      </c>
      <c r="J1075" s="20">
        <v>4</v>
      </c>
      <c r="K1075" s="20" t="s">
        <v>2038</v>
      </c>
    </row>
    <row r="1076" spans="1:11">
      <c r="A1076" s="16" t="s">
        <v>2037</v>
      </c>
      <c r="B1076" s="17">
        <v>4</v>
      </c>
      <c r="C1076" s="17" t="str">
        <f t="shared" si="33"/>
        <v>205</v>
      </c>
      <c r="D1076" s="31" t="s">
        <v>1974</v>
      </c>
      <c r="E1076" s="19" t="s">
        <v>2210</v>
      </c>
      <c r="F1076" s="19">
        <v>4</v>
      </c>
      <c r="G1076" s="19" t="str">
        <f t="shared" si="34"/>
        <v>22960</v>
      </c>
      <c r="I1076" s="32" t="s">
        <v>1974</v>
      </c>
      <c r="J1076" s="20">
        <v>4</v>
      </c>
      <c r="K1076" s="20" t="s">
        <v>2038</v>
      </c>
    </row>
    <row r="1077" spans="1:11">
      <c r="A1077" s="16" t="s">
        <v>2042</v>
      </c>
      <c r="B1077" s="17">
        <v>4</v>
      </c>
      <c r="C1077" s="17" t="str">
        <f t="shared" si="33"/>
        <v>205</v>
      </c>
      <c r="D1077" s="31" t="s">
        <v>1974</v>
      </c>
      <c r="E1077" s="19" t="s">
        <v>2210</v>
      </c>
      <c r="F1077" s="19">
        <v>5</v>
      </c>
      <c r="G1077" s="19" t="str">
        <f t="shared" si="34"/>
        <v>22960</v>
      </c>
      <c r="I1077" s="32" t="s">
        <v>1974</v>
      </c>
      <c r="J1077" s="20">
        <v>4</v>
      </c>
      <c r="K1077" s="20" t="s">
        <v>2038</v>
      </c>
    </row>
    <row r="1078" spans="1:11">
      <c r="A1078" s="16" t="s">
        <v>2047</v>
      </c>
      <c r="B1078" s="17">
        <v>4</v>
      </c>
      <c r="C1078" s="17" t="str">
        <f t="shared" si="33"/>
        <v>205</v>
      </c>
      <c r="D1078" s="31" t="s">
        <v>1974</v>
      </c>
      <c r="E1078" s="19" t="s">
        <v>2210</v>
      </c>
      <c r="F1078" s="19">
        <v>116</v>
      </c>
      <c r="G1078" s="19" t="str">
        <f t="shared" si="34"/>
        <v>22960</v>
      </c>
      <c r="I1078" s="32" t="s">
        <v>1974</v>
      </c>
      <c r="J1078" s="20">
        <v>4</v>
      </c>
      <c r="K1078" s="20" t="s">
        <v>2038</v>
      </c>
    </row>
    <row r="1079" spans="1:11">
      <c r="A1079" s="16" t="s">
        <v>2047</v>
      </c>
      <c r="B1079" s="17">
        <v>4</v>
      </c>
      <c r="C1079" s="17" t="str">
        <f t="shared" si="33"/>
        <v>205</v>
      </c>
      <c r="D1079" s="31" t="s">
        <v>1974</v>
      </c>
      <c r="E1079" s="19" t="s">
        <v>2210</v>
      </c>
      <c r="F1079" s="19">
        <v>20</v>
      </c>
      <c r="G1079" s="19" t="str">
        <f t="shared" si="34"/>
        <v>22960</v>
      </c>
      <c r="I1079" s="32" t="s">
        <v>1974</v>
      </c>
      <c r="J1079" s="20">
        <v>4</v>
      </c>
      <c r="K1079" s="20" t="s">
        <v>2038</v>
      </c>
    </row>
    <row r="1080" spans="1:11">
      <c r="A1080" s="16" t="s">
        <v>2041</v>
      </c>
      <c r="B1080" s="17">
        <v>4</v>
      </c>
      <c r="C1080" s="17" t="str">
        <f t="shared" si="33"/>
        <v>205</v>
      </c>
      <c r="D1080" s="31" t="s">
        <v>1974</v>
      </c>
      <c r="E1080" s="19" t="s">
        <v>2211</v>
      </c>
      <c r="F1080" s="19">
        <v>388</v>
      </c>
      <c r="G1080" s="19" t="str">
        <f t="shared" si="34"/>
        <v>20810</v>
      </c>
      <c r="I1080" s="32" t="s">
        <v>1974</v>
      </c>
      <c r="J1080" s="20">
        <v>4</v>
      </c>
      <c r="K1080" s="20" t="s">
        <v>2038</v>
      </c>
    </row>
    <row r="1081" spans="1:11">
      <c r="A1081" s="16" t="s">
        <v>2047</v>
      </c>
      <c r="B1081" s="17">
        <v>4</v>
      </c>
      <c r="C1081" s="17" t="str">
        <f t="shared" si="33"/>
        <v>205</v>
      </c>
      <c r="D1081" s="31" t="s">
        <v>1974</v>
      </c>
      <c r="E1081" s="19" t="s">
        <v>2210</v>
      </c>
      <c r="F1081" s="19">
        <v>3</v>
      </c>
      <c r="G1081" s="19" t="str">
        <f t="shared" si="34"/>
        <v>22960</v>
      </c>
      <c r="I1081" s="32" t="s">
        <v>1974</v>
      </c>
      <c r="J1081" s="20">
        <v>4</v>
      </c>
      <c r="K1081" s="20" t="s">
        <v>2038</v>
      </c>
    </row>
    <row r="1082" spans="1:11">
      <c r="A1082" s="16" t="s">
        <v>2041</v>
      </c>
      <c r="B1082" s="17">
        <v>4</v>
      </c>
      <c r="C1082" s="17" t="str">
        <f t="shared" si="33"/>
        <v>205</v>
      </c>
      <c r="D1082" s="31" t="s">
        <v>1973</v>
      </c>
      <c r="E1082" s="19" t="s">
        <v>2073</v>
      </c>
      <c r="F1082" s="19">
        <v>1</v>
      </c>
      <c r="G1082" s="19" t="str">
        <f t="shared" si="34"/>
        <v>20802</v>
      </c>
      <c r="I1082" s="32" t="s">
        <v>1973</v>
      </c>
      <c r="J1082" s="20">
        <v>4</v>
      </c>
      <c r="K1082" s="20" t="s">
        <v>2038</v>
      </c>
    </row>
    <row r="1083" spans="1:11">
      <c r="A1083" s="16" t="s">
        <v>2040</v>
      </c>
      <c r="B1083" s="17">
        <v>4</v>
      </c>
      <c r="C1083" s="17" t="str">
        <f t="shared" si="33"/>
        <v>205</v>
      </c>
      <c r="D1083" s="31" t="s">
        <v>1974</v>
      </c>
      <c r="E1083" s="19" t="s">
        <v>2073</v>
      </c>
      <c r="F1083" s="19">
        <v>2</v>
      </c>
      <c r="G1083" s="19" t="str">
        <f t="shared" si="34"/>
        <v>20802</v>
      </c>
      <c r="I1083" s="32" t="s">
        <v>1974</v>
      </c>
      <c r="J1083" s="20">
        <v>4</v>
      </c>
      <c r="K1083" s="20" t="s">
        <v>2038</v>
      </c>
    </row>
    <row r="1084" spans="1:11">
      <c r="A1084" s="16" t="s">
        <v>2040</v>
      </c>
      <c r="B1084" s="17">
        <v>4</v>
      </c>
      <c r="C1084" s="17" t="str">
        <f t="shared" si="33"/>
        <v>205</v>
      </c>
      <c r="D1084" s="31" t="s">
        <v>1974</v>
      </c>
      <c r="E1084" s="19" t="s">
        <v>2073</v>
      </c>
      <c r="F1084" s="19">
        <v>3</v>
      </c>
      <c r="G1084" s="19" t="str">
        <f t="shared" si="34"/>
        <v>20802</v>
      </c>
      <c r="I1084" s="32" t="s">
        <v>1974</v>
      </c>
      <c r="J1084" s="20">
        <v>4</v>
      </c>
      <c r="K1084" s="20" t="s">
        <v>2038</v>
      </c>
    </row>
    <row r="1085" spans="1:11">
      <c r="A1085" s="16" t="s">
        <v>2040</v>
      </c>
      <c r="B1085" s="17">
        <v>4</v>
      </c>
      <c r="C1085" s="17" t="str">
        <f t="shared" si="33"/>
        <v>205</v>
      </c>
      <c r="D1085" s="31" t="s">
        <v>1974</v>
      </c>
      <c r="E1085" s="19" t="s">
        <v>2073</v>
      </c>
      <c r="F1085" s="19">
        <v>220</v>
      </c>
      <c r="G1085" s="19" t="str">
        <f t="shared" si="34"/>
        <v>20802</v>
      </c>
      <c r="I1085" s="32" t="s">
        <v>1974</v>
      </c>
      <c r="J1085" s="20">
        <v>4</v>
      </c>
      <c r="K1085" s="20" t="s">
        <v>2038</v>
      </c>
    </row>
    <row r="1086" spans="1:11">
      <c r="A1086" s="16" t="s">
        <v>2040</v>
      </c>
      <c r="B1086" s="17">
        <v>4</v>
      </c>
      <c r="C1086" s="17" t="str">
        <f t="shared" si="33"/>
        <v>205</v>
      </c>
      <c r="D1086" s="31" t="s">
        <v>1974</v>
      </c>
      <c r="E1086" s="19" t="s">
        <v>2073</v>
      </c>
      <c r="F1086" s="19">
        <v>44</v>
      </c>
      <c r="G1086" s="19" t="str">
        <f t="shared" si="34"/>
        <v>20802</v>
      </c>
      <c r="I1086" s="32" t="s">
        <v>1974</v>
      </c>
      <c r="J1086" s="20">
        <v>4</v>
      </c>
      <c r="K1086" s="20" t="s">
        <v>2038</v>
      </c>
    </row>
    <row r="1087" spans="1:11">
      <c r="A1087" s="16" t="s">
        <v>2040</v>
      </c>
      <c r="B1087" s="17">
        <v>4</v>
      </c>
      <c r="C1087" s="17" t="str">
        <f t="shared" si="33"/>
        <v>205</v>
      </c>
      <c r="D1087" s="31" t="s">
        <v>1974</v>
      </c>
      <c r="E1087" s="19" t="s">
        <v>2073</v>
      </c>
      <c r="F1087" s="19">
        <v>2</v>
      </c>
      <c r="G1087" s="19" t="str">
        <f t="shared" si="34"/>
        <v>20802</v>
      </c>
      <c r="I1087" s="32" t="s">
        <v>1974</v>
      </c>
      <c r="J1087" s="20">
        <v>4</v>
      </c>
      <c r="K1087" s="20" t="s">
        <v>2038</v>
      </c>
    </row>
    <row r="1088" spans="1:11">
      <c r="A1088" s="16" t="s">
        <v>2040</v>
      </c>
      <c r="B1088" s="17">
        <v>4</v>
      </c>
      <c r="C1088" s="17" t="str">
        <f t="shared" si="33"/>
        <v>205</v>
      </c>
      <c r="D1088" s="31" t="s">
        <v>1973</v>
      </c>
      <c r="E1088" s="19" t="s">
        <v>2073</v>
      </c>
      <c r="F1088" s="19">
        <v>14</v>
      </c>
      <c r="G1088" s="19" t="str">
        <f t="shared" si="34"/>
        <v>20802</v>
      </c>
      <c r="I1088" s="32" t="s">
        <v>1973</v>
      </c>
      <c r="J1088" s="20">
        <v>4</v>
      </c>
      <c r="K1088" s="20" t="s">
        <v>2038</v>
      </c>
    </row>
    <row r="1089" spans="1:11">
      <c r="A1089" s="16" t="s">
        <v>2040</v>
      </c>
      <c r="B1089" s="17">
        <v>4</v>
      </c>
      <c r="C1089" s="17" t="str">
        <f t="shared" si="33"/>
        <v>205</v>
      </c>
      <c r="D1089" s="31" t="s">
        <v>1974</v>
      </c>
      <c r="E1089" s="19" t="s">
        <v>2086</v>
      </c>
      <c r="F1089" s="19">
        <v>35</v>
      </c>
      <c r="G1089" s="19" t="str">
        <f t="shared" si="34"/>
        <v>20810</v>
      </c>
      <c r="I1089" s="32" t="s">
        <v>1974</v>
      </c>
      <c r="J1089" s="20">
        <v>4</v>
      </c>
      <c r="K1089" s="20" t="s">
        <v>2038</v>
      </c>
    </row>
    <row r="1090" spans="1:11">
      <c r="A1090" s="16" t="s">
        <v>2062</v>
      </c>
      <c r="B1090" s="17">
        <v>4</v>
      </c>
      <c r="C1090" s="17" t="str">
        <f t="shared" si="33"/>
        <v>208</v>
      </c>
      <c r="D1090" s="31" t="s">
        <v>1973</v>
      </c>
      <c r="E1090" s="19" t="s">
        <v>2211</v>
      </c>
      <c r="F1090" s="19">
        <v>29</v>
      </c>
      <c r="G1090" s="19" t="str">
        <f t="shared" si="34"/>
        <v>20810</v>
      </c>
      <c r="I1090" s="32" t="s">
        <v>1973</v>
      </c>
      <c r="J1090" s="20">
        <v>4</v>
      </c>
      <c r="K1090" s="20" t="s">
        <v>2069</v>
      </c>
    </row>
    <row r="1091" spans="1:11">
      <c r="A1091" s="16" t="s">
        <v>2062</v>
      </c>
      <c r="B1091" s="17">
        <v>4</v>
      </c>
      <c r="C1091" s="17" t="str">
        <f t="shared" ref="C1091:C1154" si="35">MID(A1091,1,3)</f>
        <v>208</v>
      </c>
      <c r="D1091" s="31" t="s">
        <v>1973</v>
      </c>
      <c r="E1091" s="19" t="s">
        <v>2073</v>
      </c>
      <c r="F1091" s="19">
        <v>162</v>
      </c>
      <c r="G1091" s="19" t="str">
        <f t="shared" ref="G1091:G1154" si="36">MID(E1091,1,5)</f>
        <v>20802</v>
      </c>
      <c r="I1091" s="32" t="s">
        <v>1973</v>
      </c>
      <c r="J1091" s="20">
        <v>4</v>
      </c>
      <c r="K1091" s="20" t="s">
        <v>2069</v>
      </c>
    </row>
    <row r="1092" spans="1:11">
      <c r="A1092" s="16" t="s">
        <v>2042</v>
      </c>
      <c r="B1092" s="17">
        <v>4</v>
      </c>
      <c r="C1092" s="17" t="str">
        <f t="shared" si="35"/>
        <v>205</v>
      </c>
      <c r="D1092" s="31" t="s">
        <v>1974</v>
      </c>
      <c r="E1092" s="19" t="s">
        <v>2086</v>
      </c>
      <c r="F1092" s="19">
        <v>199</v>
      </c>
      <c r="G1092" s="19" t="str">
        <f t="shared" si="36"/>
        <v>20810</v>
      </c>
      <c r="I1092" s="32" t="s">
        <v>1974</v>
      </c>
      <c r="J1092" s="20">
        <v>4</v>
      </c>
      <c r="K1092" s="20" t="s">
        <v>2038</v>
      </c>
    </row>
    <row r="1093" spans="1:11">
      <c r="A1093" s="16" t="s">
        <v>2040</v>
      </c>
      <c r="B1093" s="17">
        <v>4</v>
      </c>
      <c r="C1093" s="17" t="str">
        <f t="shared" si="35"/>
        <v>205</v>
      </c>
      <c r="D1093" s="31" t="s">
        <v>1974</v>
      </c>
      <c r="E1093" s="19" t="s">
        <v>2212</v>
      </c>
      <c r="F1093" s="19">
        <v>59</v>
      </c>
      <c r="G1093" s="19" t="str">
        <f t="shared" si="36"/>
        <v>21016</v>
      </c>
      <c r="I1093" s="32" t="s">
        <v>1974</v>
      </c>
      <c r="J1093" s="20">
        <v>4</v>
      </c>
      <c r="K1093" s="20" t="s">
        <v>2038</v>
      </c>
    </row>
    <row r="1094" spans="1:11">
      <c r="A1094" s="16" t="s">
        <v>2047</v>
      </c>
      <c r="B1094" s="17">
        <v>4</v>
      </c>
      <c r="C1094" s="17" t="str">
        <f t="shared" si="35"/>
        <v>205</v>
      </c>
      <c r="D1094" s="31" t="s">
        <v>1974</v>
      </c>
      <c r="E1094" s="19" t="s">
        <v>2211</v>
      </c>
      <c r="F1094" s="19">
        <v>1000</v>
      </c>
      <c r="G1094" s="19" t="str">
        <f t="shared" si="36"/>
        <v>20810</v>
      </c>
      <c r="I1094" s="32" t="s">
        <v>1974</v>
      </c>
      <c r="J1094" s="20">
        <v>4</v>
      </c>
      <c r="K1094" s="20" t="s">
        <v>2038</v>
      </c>
    </row>
    <row r="1095" spans="1:11">
      <c r="A1095" s="16" t="s">
        <v>2047</v>
      </c>
      <c r="B1095" s="17">
        <v>4</v>
      </c>
      <c r="C1095" s="17" t="str">
        <f t="shared" si="35"/>
        <v>205</v>
      </c>
      <c r="D1095" s="31" t="s">
        <v>1974</v>
      </c>
      <c r="E1095" s="19" t="s">
        <v>2087</v>
      </c>
      <c r="F1095" s="19">
        <v>17</v>
      </c>
      <c r="G1095" s="19" t="str">
        <f t="shared" si="36"/>
        <v>20810</v>
      </c>
      <c r="I1095" s="32" t="s">
        <v>1974</v>
      </c>
      <c r="J1095" s="20">
        <v>4</v>
      </c>
      <c r="K1095" s="20" t="s">
        <v>2038</v>
      </c>
    </row>
    <row r="1096" spans="1:11">
      <c r="A1096" s="16" t="s">
        <v>2040</v>
      </c>
      <c r="B1096" s="17">
        <v>4</v>
      </c>
      <c r="C1096" s="17" t="str">
        <f t="shared" si="35"/>
        <v>205</v>
      </c>
      <c r="D1096" s="31" t="s">
        <v>1974</v>
      </c>
      <c r="E1096" s="19" t="s">
        <v>1976</v>
      </c>
      <c r="F1096" s="19">
        <v>2</v>
      </c>
      <c r="G1096" s="19" t="str">
        <f t="shared" si="36"/>
        <v>22102</v>
      </c>
      <c r="I1096" s="32" t="s">
        <v>1974</v>
      </c>
      <c r="J1096" s="20">
        <v>4</v>
      </c>
      <c r="K1096" s="20" t="s">
        <v>2038</v>
      </c>
    </row>
    <row r="1097" spans="1:11">
      <c r="A1097" s="16" t="s">
        <v>2041</v>
      </c>
      <c r="B1097" s="17">
        <v>4</v>
      </c>
      <c r="C1097" s="17" t="str">
        <f t="shared" si="35"/>
        <v>205</v>
      </c>
      <c r="D1097" s="31" t="s">
        <v>1974</v>
      </c>
      <c r="E1097" s="19" t="s">
        <v>1976</v>
      </c>
      <c r="F1097" s="19">
        <v>1</v>
      </c>
      <c r="G1097" s="19" t="str">
        <f t="shared" si="36"/>
        <v>22102</v>
      </c>
      <c r="I1097" s="32" t="s">
        <v>1974</v>
      </c>
      <c r="J1097" s="20">
        <v>4</v>
      </c>
      <c r="K1097" s="20" t="s">
        <v>2038</v>
      </c>
    </row>
    <row r="1098" spans="1:11">
      <c r="A1098" s="16" t="s">
        <v>2041</v>
      </c>
      <c r="B1098" s="17">
        <v>4</v>
      </c>
      <c r="C1098" s="17" t="str">
        <f t="shared" si="35"/>
        <v>205</v>
      </c>
      <c r="D1098" s="31" t="s">
        <v>1974</v>
      </c>
      <c r="E1098" s="19" t="s">
        <v>2087</v>
      </c>
      <c r="F1098" s="19">
        <v>7</v>
      </c>
      <c r="G1098" s="19" t="str">
        <f t="shared" si="36"/>
        <v>20810</v>
      </c>
      <c r="I1098" s="32" t="s">
        <v>1974</v>
      </c>
      <c r="J1098" s="20">
        <v>4</v>
      </c>
      <c r="K1098" s="20" t="s">
        <v>2038</v>
      </c>
    </row>
    <row r="1099" spans="1:11">
      <c r="A1099" s="16" t="s">
        <v>2047</v>
      </c>
      <c r="B1099" s="17">
        <v>4</v>
      </c>
      <c r="C1099" s="17" t="str">
        <f t="shared" si="35"/>
        <v>205</v>
      </c>
      <c r="D1099" s="31" t="s">
        <v>1974</v>
      </c>
      <c r="E1099" s="19" t="s">
        <v>2087</v>
      </c>
      <c r="F1099" s="19">
        <v>8</v>
      </c>
      <c r="G1099" s="19" t="str">
        <f t="shared" si="36"/>
        <v>20810</v>
      </c>
      <c r="I1099" s="32" t="s">
        <v>1974</v>
      </c>
      <c r="J1099" s="20">
        <v>4</v>
      </c>
      <c r="K1099" s="20" t="s">
        <v>2038</v>
      </c>
    </row>
    <row r="1100" spans="1:11">
      <c r="A1100" s="16" t="s">
        <v>2041</v>
      </c>
      <c r="B1100" s="17">
        <v>4</v>
      </c>
      <c r="C1100" s="17" t="str">
        <f t="shared" si="35"/>
        <v>205</v>
      </c>
      <c r="D1100" s="31" t="s">
        <v>2044</v>
      </c>
      <c r="E1100" s="19" t="s">
        <v>2087</v>
      </c>
      <c r="F1100" s="19">
        <v>1</v>
      </c>
      <c r="G1100" s="19" t="str">
        <f t="shared" si="36"/>
        <v>20810</v>
      </c>
      <c r="I1100" s="32" t="s">
        <v>2044</v>
      </c>
      <c r="J1100" s="20">
        <v>4</v>
      </c>
      <c r="K1100" s="20" t="s">
        <v>2038</v>
      </c>
    </row>
    <row r="1101" spans="1:11">
      <c r="A1101" s="16" t="s">
        <v>2047</v>
      </c>
      <c r="B1101" s="17">
        <v>4</v>
      </c>
      <c r="C1101" s="17" t="str">
        <f t="shared" si="35"/>
        <v>205</v>
      </c>
      <c r="D1101" s="31" t="s">
        <v>2044</v>
      </c>
      <c r="E1101" s="19" t="s">
        <v>2087</v>
      </c>
      <c r="F1101" s="19">
        <v>1</v>
      </c>
      <c r="G1101" s="19" t="str">
        <f t="shared" si="36"/>
        <v>20810</v>
      </c>
      <c r="I1101" s="32" t="s">
        <v>2044</v>
      </c>
      <c r="J1101" s="20">
        <v>4</v>
      </c>
      <c r="K1101" s="20" t="s">
        <v>2038</v>
      </c>
    </row>
    <row r="1102" spans="1:11">
      <c r="A1102" s="16" t="s">
        <v>2040</v>
      </c>
      <c r="B1102" s="17">
        <v>4</v>
      </c>
      <c r="C1102" s="17" t="str">
        <f t="shared" si="35"/>
        <v>205</v>
      </c>
      <c r="D1102" s="31" t="s">
        <v>1974</v>
      </c>
      <c r="E1102" s="19" t="s">
        <v>1976</v>
      </c>
      <c r="F1102" s="19">
        <v>1</v>
      </c>
      <c r="G1102" s="19" t="str">
        <f t="shared" si="36"/>
        <v>22102</v>
      </c>
      <c r="I1102" s="32" t="s">
        <v>1974</v>
      </c>
      <c r="J1102" s="20">
        <v>4</v>
      </c>
      <c r="K1102" s="20" t="s">
        <v>2038</v>
      </c>
    </row>
    <row r="1103" spans="1:11">
      <c r="A1103" s="16" t="s">
        <v>2040</v>
      </c>
      <c r="B1103" s="17">
        <v>4</v>
      </c>
      <c r="C1103" s="17" t="str">
        <f t="shared" si="35"/>
        <v>205</v>
      </c>
      <c r="D1103" s="31" t="s">
        <v>1974</v>
      </c>
      <c r="E1103" s="19" t="s">
        <v>2088</v>
      </c>
      <c r="F1103" s="19">
        <v>1</v>
      </c>
      <c r="G1103" s="19" t="str">
        <f t="shared" si="36"/>
        <v>20811</v>
      </c>
      <c r="I1103" s="32" t="s">
        <v>1974</v>
      </c>
      <c r="J1103" s="20">
        <v>4</v>
      </c>
      <c r="K1103" s="20" t="s">
        <v>2038</v>
      </c>
    </row>
    <row r="1104" spans="1:11">
      <c r="A1104" s="16" t="s">
        <v>2047</v>
      </c>
      <c r="B1104" s="17">
        <v>4</v>
      </c>
      <c r="C1104" s="17" t="str">
        <f t="shared" si="35"/>
        <v>205</v>
      </c>
      <c r="D1104" s="31" t="s">
        <v>1974</v>
      </c>
      <c r="E1104" s="19" t="s">
        <v>2088</v>
      </c>
      <c r="F1104" s="19">
        <v>1</v>
      </c>
      <c r="G1104" s="19" t="str">
        <f t="shared" si="36"/>
        <v>20811</v>
      </c>
      <c r="I1104" s="32" t="s">
        <v>1974</v>
      </c>
      <c r="J1104" s="20">
        <v>4</v>
      </c>
      <c r="K1104" s="20" t="s">
        <v>2038</v>
      </c>
    </row>
    <row r="1105" spans="1:11">
      <c r="A1105" s="16" t="s">
        <v>2041</v>
      </c>
      <c r="B1105" s="17">
        <v>4</v>
      </c>
      <c r="C1105" s="17" t="str">
        <f t="shared" si="35"/>
        <v>205</v>
      </c>
      <c r="D1105" s="31" t="s">
        <v>1974</v>
      </c>
      <c r="E1105" s="19" t="s">
        <v>2088</v>
      </c>
      <c r="F1105" s="19">
        <v>4</v>
      </c>
      <c r="G1105" s="19" t="str">
        <f t="shared" si="36"/>
        <v>20811</v>
      </c>
      <c r="I1105" s="32" t="s">
        <v>1974</v>
      </c>
      <c r="J1105" s="20">
        <v>4</v>
      </c>
      <c r="K1105" s="20" t="s">
        <v>2038</v>
      </c>
    </row>
    <row r="1106" spans="1:11">
      <c r="A1106" s="16" t="s">
        <v>2047</v>
      </c>
      <c r="B1106" s="17">
        <v>4</v>
      </c>
      <c r="C1106" s="17" t="str">
        <f t="shared" si="35"/>
        <v>205</v>
      </c>
      <c r="D1106" s="31" t="s">
        <v>1974</v>
      </c>
      <c r="E1106" s="19">
        <v>2299999</v>
      </c>
      <c r="F1106" s="19">
        <v>30</v>
      </c>
      <c r="G1106" s="19" t="str">
        <f t="shared" si="36"/>
        <v>22999</v>
      </c>
      <c r="I1106" s="32" t="s">
        <v>1974</v>
      </c>
      <c r="J1106" s="20">
        <v>4</v>
      </c>
      <c r="K1106" s="20" t="s">
        <v>2038</v>
      </c>
    </row>
    <row r="1107" spans="1:11">
      <c r="A1107" s="16" t="s">
        <v>2041</v>
      </c>
      <c r="B1107" s="17">
        <v>4</v>
      </c>
      <c r="C1107" s="17" t="str">
        <f t="shared" si="35"/>
        <v>205</v>
      </c>
      <c r="D1107" s="31" t="s">
        <v>1974</v>
      </c>
      <c r="E1107" s="19" t="s">
        <v>2089</v>
      </c>
      <c r="F1107" s="19">
        <v>17</v>
      </c>
      <c r="G1107" s="19" t="str">
        <f t="shared" si="36"/>
        <v>20811</v>
      </c>
      <c r="I1107" s="32" t="s">
        <v>1974</v>
      </c>
      <c r="J1107" s="20">
        <v>4</v>
      </c>
      <c r="K1107" s="20" t="s">
        <v>2038</v>
      </c>
    </row>
    <row r="1108" spans="1:11">
      <c r="A1108" s="16" t="s">
        <v>2040</v>
      </c>
      <c r="B1108" s="17">
        <v>4</v>
      </c>
      <c r="C1108" s="17" t="str">
        <f t="shared" si="35"/>
        <v>205</v>
      </c>
      <c r="D1108" s="31" t="s">
        <v>1974</v>
      </c>
      <c r="E1108" s="19" t="s">
        <v>2213</v>
      </c>
      <c r="F1108" s="19">
        <v>30</v>
      </c>
      <c r="G1108" s="19" t="str">
        <f t="shared" si="36"/>
        <v>20811</v>
      </c>
      <c r="I1108" s="32" t="s">
        <v>1974</v>
      </c>
      <c r="J1108" s="20">
        <v>4</v>
      </c>
      <c r="K1108" s="20" t="s">
        <v>2038</v>
      </c>
    </row>
    <row r="1109" spans="1:11">
      <c r="A1109" s="16" t="s">
        <v>2041</v>
      </c>
      <c r="B1109" s="17">
        <v>4</v>
      </c>
      <c r="C1109" s="17" t="str">
        <f t="shared" si="35"/>
        <v>205</v>
      </c>
      <c r="D1109" s="31" t="s">
        <v>1974</v>
      </c>
      <c r="E1109" s="19" t="s">
        <v>2091</v>
      </c>
      <c r="F1109" s="19">
        <v>30</v>
      </c>
      <c r="G1109" s="19" t="str">
        <f t="shared" si="36"/>
        <v>20811</v>
      </c>
      <c r="I1109" s="32" t="s">
        <v>1974</v>
      </c>
      <c r="J1109" s="20">
        <v>4</v>
      </c>
      <c r="K1109" s="20" t="s">
        <v>2038</v>
      </c>
    </row>
    <row r="1110" spans="1:11">
      <c r="A1110" s="16" t="s">
        <v>2040</v>
      </c>
      <c r="B1110" s="17">
        <v>4</v>
      </c>
      <c r="C1110" s="17" t="str">
        <f t="shared" si="35"/>
        <v>205</v>
      </c>
      <c r="D1110" s="31" t="s">
        <v>1973</v>
      </c>
      <c r="E1110" s="19" t="s">
        <v>2091</v>
      </c>
      <c r="F1110" s="19">
        <v>3</v>
      </c>
      <c r="G1110" s="19" t="str">
        <f t="shared" si="36"/>
        <v>20811</v>
      </c>
      <c r="I1110" s="32" t="s">
        <v>1973</v>
      </c>
      <c r="J1110" s="20">
        <v>4</v>
      </c>
      <c r="K1110" s="20" t="s">
        <v>2038</v>
      </c>
    </row>
    <row r="1111" spans="1:11">
      <c r="A1111" s="16" t="s">
        <v>2047</v>
      </c>
      <c r="B1111" s="17">
        <v>4</v>
      </c>
      <c r="C1111" s="17" t="str">
        <f t="shared" si="35"/>
        <v>205</v>
      </c>
      <c r="D1111" s="31" t="s">
        <v>1974</v>
      </c>
      <c r="E1111" s="19" t="s">
        <v>2091</v>
      </c>
      <c r="F1111" s="19">
        <v>11</v>
      </c>
      <c r="G1111" s="19" t="str">
        <f t="shared" si="36"/>
        <v>20811</v>
      </c>
      <c r="I1111" s="32" t="s">
        <v>1974</v>
      </c>
      <c r="J1111" s="20">
        <v>4</v>
      </c>
      <c r="K1111" s="20" t="s">
        <v>2038</v>
      </c>
    </row>
    <row r="1112" spans="1:11">
      <c r="A1112" s="16" t="s">
        <v>2047</v>
      </c>
      <c r="B1112" s="17">
        <v>4</v>
      </c>
      <c r="C1112" s="17" t="str">
        <f t="shared" si="35"/>
        <v>205</v>
      </c>
      <c r="D1112" s="31" t="s">
        <v>1973</v>
      </c>
      <c r="E1112" s="19" t="s">
        <v>2089</v>
      </c>
      <c r="F1112" s="19">
        <v>2</v>
      </c>
      <c r="G1112" s="19" t="str">
        <f t="shared" si="36"/>
        <v>20811</v>
      </c>
      <c r="I1112" s="32" t="s">
        <v>1973</v>
      </c>
      <c r="J1112" s="20">
        <v>4</v>
      </c>
      <c r="K1112" s="20" t="s">
        <v>2038</v>
      </c>
    </row>
    <row r="1113" spans="1:11">
      <c r="A1113" s="16" t="s">
        <v>2043</v>
      </c>
      <c r="B1113" s="17">
        <v>3</v>
      </c>
      <c r="C1113" s="17" t="str">
        <f t="shared" si="35"/>
        <v>205</v>
      </c>
      <c r="D1113" s="31" t="s">
        <v>1974</v>
      </c>
      <c r="E1113" s="19" t="s">
        <v>2089</v>
      </c>
      <c r="F1113" s="19">
        <v>2</v>
      </c>
      <c r="G1113" s="19" t="str">
        <f t="shared" si="36"/>
        <v>20811</v>
      </c>
      <c r="I1113" s="32" t="s">
        <v>1974</v>
      </c>
      <c r="J1113" s="20">
        <v>3</v>
      </c>
      <c r="K1113" s="20" t="s">
        <v>2038</v>
      </c>
    </row>
    <row r="1114" spans="1:11">
      <c r="A1114" s="16" t="s">
        <v>2049</v>
      </c>
      <c r="B1114" s="17">
        <v>3</v>
      </c>
      <c r="C1114" s="17" t="str">
        <f t="shared" si="35"/>
        <v>205</v>
      </c>
      <c r="D1114" s="31" t="s">
        <v>2044</v>
      </c>
      <c r="E1114" s="19" t="s">
        <v>2088</v>
      </c>
      <c r="F1114" s="19">
        <v>5</v>
      </c>
      <c r="G1114" s="19" t="str">
        <f t="shared" si="36"/>
        <v>20811</v>
      </c>
      <c r="I1114" s="32" t="s">
        <v>2044</v>
      </c>
      <c r="J1114" s="20">
        <v>3</v>
      </c>
      <c r="K1114" s="20" t="s">
        <v>2038</v>
      </c>
    </row>
    <row r="1115" spans="1:11">
      <c r="A1115" s="16" t="s">
        <v>2050</v>
      </c>
      <c r="B1115" s="17">
        <v>3</v>
      </c>
      <c r="C1115" s="17" t="str">
        <f t="shared" si="35"/>
        <v>205</v>
      </c>
      <c r="D1115" s="31" t="s">
        <v>1974</v>
      </c>
      <c r="E1115" s="19" t="s">
        <v>1976</v>
      </c>
      <c r="F1115" s="19">
        <v>2</v>
      </c>
      <c r="G1115" s="19" t="str">
        <f t="shared" si="36"/>
        <v>22102</v>
      </c>
      <c r="I1115" s="32" t="s">
        <v>1974</v>
      </c>
      <c r="J1115" s="20">
        <v>3</v>
      </c>
      <c r="K1115" s="20" t="s">
        <v>2038</v>
      </c>
    </row>
    <row r="1116" spans="1:11">
      <c r="A1116" s="16" t="s">
        <v>2062</v>
      </c>
      <c r="B1116" s="17">
        <v>4</v>
      </c>
      <c r="C1116" s="17" t="str">
        <f t="shared" si="35"/>
        <v>208</v>
      </c>
      <c r="D1116" s="31" t="s">
        <v>1973</v>
      </c>
      <c r="E1116" s="19" t="s">
        <v>2103</v>
      </c>
      <c r="F1116" s="19">
        <v>1</v>
      </c>
      <c r="G1116" s="19" t="str">
        <f t="shared" si="36"/>
        <v>21001</v>
      </c>
      <c r="I1116" s="32" t="s">
        <v>1973</v>
      </c>
      <c r="J1116" s="20">
        <v>4</v>
      </c>
      <c r="K1116" s="20" t="s">
        <v>2069</v>
      </c>
    </row>
    <row r="1117" spans="1:11">
      <c r="A1117" s="16" t="s">
        <v>2062</v>
      </c>
      <c r="B1117" s="17">
        <v>1</v>
      </c>
      <c r="C1117" s="17" t="str">
        <f t="shared" si="35"/>
        <v>208</v>
      </c>
      <c r="D1117" s="31" t="s">
        <v>1973</v>
      </c>
      <c r="E1117" s="19" t="s">
        <v>2103</v>
      </c>
      <c r="F1117" s="19">
        <v>1</v>
      </c>
      <c r="G1117" s="19" t="str">
        <f t="shared" si="36"/>
        <v>21001</v>
      </c>
      <c r="I1117" s="32" t="s">
        <v>1973</v>
      </c>
      <c r="J1117" s="20">
        <v>1</v>
      </c>
      <c r="K1117" s="20" t="s">
        <v>2069</v>
      </c>
    </row>
    <row r="1118" spans="1:11">
      <c r="A1118" s="16" t="s">
        <v>1976</v>
      </c>
      <c r="B1118" s="17">
        <v>6</v>
      </c>
      <c r="C1118" s="17" t="str">
        <f t="shared" si="35"/>
        <v>221</v>
      </c>
      <c r="D1118" s="31" t="s">
        <v>1974</v>
      </c>
      <c r="E1118" s="19" t="s">
        <v>2103</v>
      </c>
      <c r="F1118" s="19">
        <v>2</v>
      </c>
      <c r="G1118" s="19" t="str">
        <f t="shared" si="36"/>
        <v>21001</v>
      </c>
      <c r="I1118" s="32" t="s">
        <v>1974</v>
      </c>
      <c r="J1118" s="20">
        <v>6</v>
      </c>
      <c r="K1118" s="20" t="s">
        <v>2173</v>
      </c>
    </row>
    <row r="1119" spans="1:11">
      <c r="A1119" s="16" t="s">
        <v>2037</v>
      </c>
      <c r="B1119" s="17">
        <v>3</v>
      </c>
      <c r="C1119" s="17" t="str">
        <f t="shared" si="35"/>
        <v>205</v>
      </c>
      <c r="D1119" s="31" t="s">
        <v>1974</v>
      </c>
      <c r="E1119" s="19" t="s">
        <v>2214</v>
      </c>
      <c r="F1119" s="19">
        <v>2</v>
      </c>
      <c r="G1119" s="19" t="str">
        <f t="shared" si="36"/>
        <v>21004</v>
      </c>
      <c r="I1119" s="32" t="s">
        <v>1974</v>
      </c>
      <c r="J1119" s="20">
        <v>3</v>
      </c>
      <c r="K1119" s="20" t="s">
        <v>2038</v>
      </c>
    </row>
    <row r="1120" spans="1:11">
      <c r="A1120" s="16" t="s">
        <v>2039</v>
      </c>
      <c r="B1120" s="17">
        <v>3</v>
      </c>
      <c r="C1120" s="17" t="str">
        <f t="shared" si="35"/>
        <v>205</v>
      </c>
      <c r="D1120" s="31" t="s">
        <v>1974</v>
      </c>
      <c r="E1120" s="19" t="s">
        <v>2112</v>
      </c>
      <c r="F1120" s="19">
        <v>3</v>
      </c>
      <c r="G1120" s="19" t="str">
        <f t="shared" si="36"/>
        <v>21004</v>
      </c>
      <c r="I1120" s="32" t="s">
        <v>1974</v>
      </c>
      <c r="J1120" s="20">
        <v>3</v>
      </c>
      <c r="K1120" s="20" t="s">
        <v>2038</v>
      </c>
    </row>
    <row r="1121" spans="1:11">
      <c r="A1121" s="16" t="s">
        <v>2042</v>
      </c>
      <c r="B1121" s="17">
        <v>3</v>
      </c>
      <c r="C1121" s="17" t="str">
        <f t="shared" si="35"/>
        <v>205</v>
      </c>
      <c r="D1121" s="31" t="s">
        <v>1974</v>
      </c>
      <c r="E1121" s="19" t="s">
        <v>2103</v>
      </c>
      <c r="F1121" s="19">
        <v>32</v>
      </c>
      <c r="G1121" s="19" t="str">
        <f t="shared" si="36"/>
        <v>21001</v>
      </c>
      <c r="I1121" s="32" t="s">
        <v>1974</v>
      </c>
      <c r="J1121" s="20">
        <v>3</v>
      </c>
      <c r="K1121" s="20" t="s">
        <v>2038</v>
      </c>
    </row>
    <row r="1122" spans="1:11">
      <c r="A1122" s="16" t="s">
        <v>2042</v>
      </c>
      <c r="B1122" s="17">
        <v>3</v>
      </c>
      <c r="C1122" s="17" t="str">
        <f t="shared" si="35"/>
        <v>205</v>
      </c>
      <c r="D1122" s="31" t="s">
        <v>1974</v>
      </c>
      <c r="E1122" s="19" t="s">
        <v>2109</v>
      </c>
      <c r="F1122" s="19">
        <v>76</v>
      </c>
      <c r="G1122" s="19" t="str">
        <f t="shared" si="36"/>
        <v>21003</v>
      </c>
      <c r="I1122" s="32" t="s">
        <v>1974</v>
      </c>
      <c r="J1122" s="20">
        <v>3</v>
      </c>
      <c r="K1122" s="20" t="s">
        <v>2038</v>
      </c>
    </row>
    <row r="1123" spans="1:11">
      <c r="A1123" s="16" t="s">
        <v>2047</v>
      </c>
      <c r="B1123" s="17">
        <v>3</v>
      </c>
      <c r="C1123" s="17" t="str">
        <f t="shared" si="35"/>
        <v>205</v>
      </c>
      <c r="D1123" s="31" t="s">
        <v>1974</v>
      </c>
      <c r="E1123" s="19" t="s">
        <v>2214</v>
      </c>
      <c r="F1123" s="19">
        <v>687</v>
      </c>
      <c r="G1123" s="19" t="str">
        <f t="shared" si="36"/>
        <v>21004</v>
      </c>
      <c r="I1123" s="32" t="s">
        <v>1974</v>
      </c>
      <c r="J1123" s="20">
        <v>3</v>
      </c>
      <c r="K1123" s="20" t="s">
        <v>2038</v>
      </c>
    </row>
    <row r="1124" spans="1:11">
      <c r="A1124" s="16" t="s">
        <v>2041</v>
      </c>
      <c r="B1124" s="17">
        <v>3</v>
      </c>
      <c r="C1124" s="17" t="str">
        <f t="shared" si="35"/>
        <v>205</v>
      </c>
      <c r="D1124" s="31" t="s">
        <v>1974</v>
      </c>
      <c r="E1124" s="19" t="s">
        <v>2214</v>
      </c>
      <c r="F1124" s="19">
        <v>639</v>
      </c>
      <c r="G1124" s="19" t="str">
        <f t="shared" si="36"/>
        <v>21004</v>
      </c>
      <c r="I1124" s="32" t="s">
        <v>1974</v>
      </c>
      <c r="J1124" s="20">
        <v>3</v>
      </c>
      <c r="K1124" s="20" t="s">
        <v>2038</v>
      </c>
    </row>
    <row r="1125" spans="1:11">
      <c r="A1125" s="16" t="s">
        <v>2041</v>
      </c>
      <c r="B1125" s="17">
        <v>3</v>
      </c>
      <c r="C1125" s="17" t="str">
        <f t="shared" si="35"/>
        <v>205</v>
      </c>
      <c r="D1125" s="31" t="s">
        <v>1974</v>
      </c>
      <c r="E1125" s="19" t="s">
        <v>2215</v>
      </c>
      <c r="F1125" s="19">
        <v>262</v>
      </c>
      <c r="G1125" s="19" t="str">
        <f t="shared" si="36"/>
        <v>21007</v>
      </c>
      <c r="I1125" s="32" t="s">
        <v>1974</v>
      </c>
      <c r="J1125" s="20">
        <v>3</v>
      </c>
      <c r="K1125" s="20" t="s">
        <v>2038</v>
      </c>
    </row>
    <row r="1126" spans="1:11">
      <c r="A1126" s="16" t="s">
        <v>2041</v>
      </c>
      <c r="B1126" s="17">
        <v>3</v>
      </c>
      <c r="C1126" s="17" t="str">
        <f t="shared" si="35"/>
        <v>205</v>
      </c>
      <c r="D1126" s="31" t="s">
        <v>1973</v>
      </c>
      <c r="E1126" s="19" t="s">
        <v>2120</v>
      </c>
      <c r="F1126" s="19">
        <v>120</v>
      </c>
      <c r="G1126" s="19" t="str">
        <f t="shared" si="36"/>
        <v>21099</v>
      </c>
      <c r="I1126" s="32" t="s">
        <v>1973</v>
      </c>
      <c r="J1126" s="20">
        <v>3</v>
      </c>
      <c r="K1126" s="20" t="s">
        <v>2038</v>
      </c>
    </row>
    <row r="1127" spans="1:11">
      <c r="A1127" s="16" t="s">
        <v>2047</v>
      </c>
      <c r="B1127" s="17">
        <v>3</v>
      </c>
      <c r="C1127" s="17" t="str">
        <f t="shared" si="35"/>
        <v>205</v>
      </c>
      <c r="D1127" s="31" t="s">
        <v>1974</v>
      </c>
      <c r="E1127" s="19" t="s">
        <v>2120</v>
      </c>
      <c r="F1127" s="19">
        <v>34</v>
      </c>
      <c r="G1127" s="19" t="str">
        <f t="shared" si="36"/>
        <v>21099</v>
      </c>
      <c r="I1127" s="32" t="s">
        <v>1974</v>
      </c>
      <c r="J1127" s="20">
        <v>3</v>
      </c>
      <c r="K1127" s="20" t="s">
        <v>2038</v>
      </c>
    </row>
    <row r="1128" spans="1:11">
      <c r="A1128" s="16" t="s">
        <v>2047</v>
      </c>
      <c r="B1128" s="17">
        <v>3</v>
      </c>
      <c r="C1128" s="17" t="str">
        <f t="shared" si="35"/>
        <v>205</v>
      </c>
      <c r="D1128" s="31" t="s">
        <v>1974</v>
      </c>
      <c r="E1128" s="19" t="s">
        <v>2214</v>
      </c>
      <c r="F1128" s="19">
        <v>77</v>
      </c>
      <c r="G1128" s="19" t="str">
        <f t="shared" si="36"/>
        <v>21004</v>
      </c>
      <c r="I1128" s="32" t="s">
        <v>1974</v>
      </c>
      <c r="J1128" s="20">
        <v>3</v>
      </c>
      <c r="K1128" s="20" t="s">
        <v>2038</v>
      </c>
    </row>
    <row r="1129" spans="1:11">
      <c r="A1129" s="16" t="s">
        <v>2047</v>
      </c>
      <c r="B1129" s="17">
        <v>3</v>
      </c>
      <c r="C1129" s="17" t="str">
        <f t="shared" si="35"/>
        <v>205</v>
      </c>
      <c r="D1129" s="31" t="s">
        <v>1974</v>
      </c>
      <c r="E1129" s="19" t="s">
        <v>2216</v>
      </c>
      <c r="F1129" s="19">
        <v>130</v>
      </c>
      <c r="G1129" s="19" t="str">
        <f t="shared" si="36"/>
        <v>21002</v>
      </c>
      <c r="I1129" s="32" t="s">
        <v>1974</v>
      </c>
      <c r="J1129" s="20">
        <v>3</v>
      </c>
      <c r="K1129" s="20" t="s">
        <v>2038</v>
      </c>
    </row>
    <row r="1130" spans="1:11">
      <c r="A1130" s="16" t="s">
        <v>2047</v>
      </c>
      <c r="B1130" s="17">
        <v>3</v>
      </c>
      <c r="C1130" s="17" t="str">
        <f t="shared" si="35"/>
        <v>205</v>
      </c>
      <c r="D1130" s="31" t="s">
        <v>2044</v>
      </c>
      <c r="E1130" s="19" t="s">
        <v>2027</v>
      </c>
      <c r="F1130" s="19">
        <v>22</v>
      </c>
      <c r="G1130" s="19" t="str">
        <f t="shared" si="36"/>
        <v>20199</v>
      </c>
      <c r="I1130" s="32" t="s">
        <v>2044</v>
      </c>
      <c r="J1130" s="20">
        <v>3</v>
      </c>
      <c r="K1130" s="20" t="s">
        <v>2038</v>
      </c>
    </row>
    <row r="1131" spans="1:11">
      <c r="A1131" s="16" t="s">
        <v>2041</v>
      </c>
      <c r="B1131" s="17">
        <v>3</v>
      </c>
      <c r="C1131" s="17" t="str">
        <f t="shared" si="35"/>
        <v>205</v>
      </c>
      <c r="D1131" s="31" t="s">
        <v>1974</v>
      </c>
      <c r="E1131" s="19" t="s">
        <v>2112</v>
      </c>
      <c r="F1131" s="19">
        <v>4</v>
      </c>
      <c r="G1131" s="19" t="str">
        <f t="shared" si="36"/>
        <v>21004</v>
      </c>
      <c r="I1131" s="32" t="s">
        <v>1974</v>
      </c>
      <c r="J1131" s="20">
        <v>3</v>
      </c>
      <c r="K1131" s="20" t="s">
        <v>2038</v>
      </c>
    </row>
    <row r="1132" spans="1:11">
      <c r="A1132" s="16" t="s">
        <v>2047</v>
      </c>
      <c r="B1132" s="17">
        <v>3</v>
      </c>
      <c r="C1132" s="17" t="str">
        <f t="shared" si="35"/>
        <v>205</v>
      </c>
      <c r="D1132" s="31" t="s">
        <v>1974</v>
      </c>
      <c r="E1132" s="19" t="s">
        <v>2109</v>
      </c>
      <c r="F1132" s="19">
        <v>74</v>
      </c>
      <c r="G1132" s="19" t="str">
        <f t="shared" si="36"/>
        <v>21003</v>
      </c>
      <c r="I1132" s="32" t="s">
        <v>1974</v>
      </c>
      <c r="J1132" s="20">
        <v>3</v>
      </c>
      <c r="K1132" s="20" t="s">
        <v>2038</v>
      </c>
    </row>
    <row r="1133" spans="1:11">
      <c r="A1133" s="16" t="s">
        <v>2062</v>
      </c>
      <c r="B1133" s="17">
        <v>4</v>
      </c>
      <c r="C1133" s="17" t="str">
        <f t="shared" si="35"/>
        <v>208</v>
      </c>
      <c r="D1133" s="31" t="s">
        <v>1973</v>
      </c>
      <c r="E1133" s="19" t="s">
        <v>2112</v>
      </c>
      <c r="F1133" s="19">
        <v>3</v>
      </c>
      <c r="G1133" s="19" t="str">
        <f t="shared" si="36"/>
        <v>21004</v>
      </c>
      <c r="I1133" s="32" t="s">
        <v>1973</v>
      </c>
      <c r="J1133" s="20">
        <v>4</v>
      </c>
      <c r="K1133" s="20" t="s">
        <v>2069</v>
      </c>
    </row>
    <row r="1134" spans="1:11">
      <c r="A1134" s="16" t="s">
        <v>2062</v>
      </c>
      <c r="B1134" s="17">
        <v>3</v>
      </c>
      <c r="C1134" s="17" t="str">
        <f t="shared" si="35"/>
        <v>208</v>
      </c>
      <c r="D1134" s="31" t="s">
        <v>1973</v>
      </c>
      <c r="E1134" s="19" t="s">
        <v>2120</v>
      </c>
      <c r="F1134" s="19">
        <v>6</v>
      </c>
      <c r="G1134" s="19" t="str">
        <f t="shared" si="36"/>
        <v>21099</v>
      </c>
      <c r="I1134" s="32" t="s">
        <v>1973</v>
      </c>
      <c r="J1134" s="20">
        <v>3</v>
      </c>
      <c r="K1134" s="20" t="s">
        <v>2069</v>
      </c>
    </row>
    <row r="1135" spans="1:11">
      <c r="A1135" s="16" t="s">
        <v>2041</v>
      </c>
      <c r="B1135" s="17">
        <v>3</v>
      </c>
      <c r="C1135" s="17" t="str">
        <f t="shared" si="35"/>
        <v>205</v>
      </c>
      <c r="D1135" s="31" t="s">
        <v>1974</v>
      </c>
      <c r="E1135" s="19" t="s">
        <v>2105</v>
      </c>
      <c r="F1135" s="19">
        <v>8</v>
      </c>
      <c r="G1135" s="19" t="str">
        <f t="shared" si="36"/>
        <v>21001</v>
      </c>
      <c r="I1135" s="32" t="s">
        <v>1974</v>
      </c>
      <c r="J1135" s="20">
        <v>3</v>
      </c>
      <c r="K1135" s="20" t="s">
        <v>2038</v>
      </c>
    </row>
    <row r="1136" spans="1:11">
      <c r="A1136" s="16" t="s">
        <v>2047</v>
      </c>
      <c r="B1136" s="17">
        <v>3</v>
      </c>
      <c r="C1136" s="17" t="str">
        <f t="shared" si="35"/>
        <v>205</v>
      </c>
      <c r="D1136" s="31" t="s">
        <v>1973</v>
      </c>
      <c r="E1136" s="19" t="s">
        <v>2108</v>
      </c>
      <c r="F1136" s="19">
        <v>87</v>
      </c>
      <c r="G1136" s="19" t="str">
        <f t="shared" si="36"/>
        <v>21003</v>
      </c>
      <c r="I1136" s="32" t="s">
        <v>1973</v>
      </c>
      <c r="J1136" s="20">
        <v>3</v>
      </c>
      <c r="K1136" s="20" t="s">
        <v>2038</v>
      </c>
    </row>
    <row r="1137" spans="1:11">
      <c r="A1137" s="16" t="s">
        <v>2040</v>
      </c>
      <c r="B1137" s="17">
        <v>3</v>
      </c>
      <c r="C1137" s="17" t="str">
        <f t="shared" si="35"/>
        <v>205</v>
      </c>
      <c r="D1137" s="31" t="s">
        <v>1974</v>
      </c>
      <c r="E1137" s="19" t="s">
        <v>2103</v>
      </c>
      <c r="F1137" s="19">
        <v>1</v>
      </c>
      <c r="G1137" s="19" t="str">
        <f t="shared" si="36"/>
        <v>21001</v>
      </c>
      <c r="I1137" s="32" t="s">
        <v>1974</v>
      </c>
      <c r="J1137" s="20">
        <v>3</v>
      </c>
      <c r="K1137" s="20" t="s">
        <v>2038</v>
      </c>
    </row>
    <row r="1138" spans="1:11">
      <c r="A1138" s="16" t="s">
        <v>2040</v>
      </c>
      <c r="B1138" s="17">
        <v>3</v>
      </c>
      <c r="C1138" s="17" t="str">
        <f t="shared" si="35"/>
        <v>205</v>
      </c>
      <c r="D1138" s="31" t="s">
        <v>1974</v>
      </c>
      <c r="E1138" s="19" t="s">
        <v>2217</v>
      </c>
      <c r="F1138" s="19">
        <v>25</v>
      </c>
      <c r="G1138" s="19" t="str">
        <f t="shared" si="36"/>
        <v>21002</v>
      </c>
      <c r="I1138" s="32" t="s">
        <v>1974</v>
      </c>
      <c r="J1138" s="20">
        <v>3</v>
      </c>
      <c r="K1138" s="20" t="s">
        <v>2038</v>
      </c>
    </row>
    <row r="1139" spans="1:11">
      <c r="A1139" s="16" t="s">
        <v>2040</v>
      </c>
      <c r="B1139" s="17">
        <v>3</v>
      </c>
      <c r="C1139" s="17" t="str">
        <f t="shared" si="35"/>
        <v>205</v>
      </c>
      <c r="D1139" s="31" t="s">
        <v>1973</v>
      </c>
      <c r="E1139" s="19" t="s">
        <v>2027</v>
      </c>
      <c r="F1139" s="19">
        <v>269</v>
      </c>
      <c r="G1139" s="19" t="str">
        <f t="shared" si="36"/>
        <v>20199</v>
      </c>
      <c r="I1139" s="32" t="s">
        <v>1973</v>
      </c>
      <c r="J1139" s="20">
        <v>3</v>
      </c>
      <c r="K1139" s="20" t="s">
        <v>2038</v>
      </c>
    </row>
    <row r="1140" spans="1:11">
      <c r="A1140" s="16" t="s">
        <v>2047</v>
      </c>
      <c r="B1140" s="17">
        <v>3</v>
      </c>
      <c r="C1140" s="17" t="str">
        <f t="shared" si="35"/>
        <v>205</v>
      </c>
      <c r="D1140" s="31" t="s">
        <v>1974</v>
      </c>
      <c r="E1140" s="19" t="s">
        <v>2214</v>
      </c>
      <c r="F1140" s="19">
        <v>88</v>
      </c>
      <c r="G1140" s="19" t="str">
        <f t="shared" si="36"/>
        <v>21004</v>
      </c>
      <c r="I1140" s="32" t="s">
        <v>1974</v>
      </c>
      <c r="J1140" s="20">
        <v>3</v>
      </c>
      <c r="K1140" s="20" t="s">
        <v>2038</v>
      </c>
    </row>
    <row r="1141" spans="1:11">
      <c r="A1141" s="16" t="s">
        <v>2040</v>
      </c>
      <c r="B1141" s="17">
        <v>3</v>
      </c>
      <c r="C1141" s="17" t="str">
        <f t="shared" si="35"/>
        <v>205</v>
      </c>
      <c r="D1141" s="31" t="s">
        <v>1974</v>
      </c>
      <c r="E1141" s="19" t="s">
        <v>2109</v>
      </c>
      <c r="F1141" s="19">
        <v>37</v>
      </c>
      <c r="G1141" s="19" t="str">
        <f t="shared" si="36"/>
        <v>21003</v>
      </c>
      <c r="I1141" s="32" t="s">
        <v>1974</v>
      </c>
      <c r="J1141" s="20">
        <v>3</v>
      </c>
      <c r="K1141" s="20" t="s">
        <v>2038</v>
      </c>
    </row>
    <row r="1142" spans="1:11">
      <c r="A1142" s="16" t="s">
        <v>2040</v>
      </c>
      <c r="B1142" s="17">
        <v>3</v>
      </c>
      <c r="C1142" s="17" t="str">
        <f t="shared" si="35"/>
        <v>205</v>
      </c>
      <c r="D1142" s="31" t="s">
        <v>1974</v>
      </c>
      <c r="E1142" s="19" t="s">
        <v>2214</v>
      </c>
      <c r="F1142" s="19">
        <v>10</v>
      </c>
      <c r="G1142" s="19" t="str">
        <f t="shared" si="36"/>
        <v>21004</v>
      </c>
      <c r="I1142" s="32" t="s">
        <v>1974</v>
      </c>
      <c r="J1142" s="20">
        <v>3</v>
      </c>
      <c r="K1142" s="20" t="s">
        <v>2038</v>
      </c>
    </row>
    <row r="1143" spans="1:11">
      <c r="A1143" s="16" t="s">
        <v>1976</v>
      </c>
      <c r="B1143" s="17">
        <v>3</v>
      </c>
      <c r="C1143" s="17" t="str">
        <f t="shared" si="35"/>
        <v>221</v>
      </c>
      <c r="D1143" s="31" t="s">
        <v>1974</v>
      </c>
      <c r="E1143" s="19" t="s">
        <v>2214</v>
      </c>
      <c r="F1143" s="19">
        <v>258</v>
      </c>
      <c r="G1143" s="19" t="str">
        <f t="shared" si="36"/>
        <v>21004</v>
      </c>
      <c r="I1143" s="32" t="s">
        <v>1974</v>
      </c>
      <c r="J1143" s="20">
        <v>3</v>
      </c>
      <c r="K1143" s="20" t="s">
        <v>2173</v>
      </c>
    </row>
    <row r="1144" spans="1:11">
      <c r="A1144" s="16" t="s">
        <v>2062</v>
      </c>
      <c r="B1144" s="17">
        <v>3</v>
      </c>
      <c r="C1144" s="17" t="str">
        <f t="shared" si="35"/>
        <v>208</v>
      </c>
      <c r="D1144" s="31" t="s">
        <v>1973</v>
      </c>
      <c r="E1144" s="19" t="s">
        <v>2214</v>
      </c>
      <c r="F1144" s="19">
        <v>42</v>
      </c>
      <c r="G1144" s="19" t="str">
        <f t="shared" si="36"/>
        <v>21004</v>
      </c>
      <c r="I1144" s="32" t="s">
        <v>1973</v>
      </c>
      <c r="J1144" s="20">
        <v>3</v>
      </c>
      <c r="K1144" s="20" t="s">
        <v>2069</v>
      </c>
    </row>
    <row r="1145" spans="1:11">
      <c r="A1145" s="16" t="s">
        <v>2062</v>
      </c>
      <c r="B1145" s="17">
        <v>3</v>
      </c>
      <c r="C1145" s="17" t="str">
        <f t="shared" si="35"/>
        <v>208</v>
      </c>
      <c r="D1145" s="31" t="s">
        <v>1973</v>
      </c>
      <c r="E1145" s="19" t="s">
        <v>1976</v>
      </c>
      <c r="F1145" s="19">
        <v>7</v>
      </c>
      <c r="G1145" s="19" t="str">
        <f t="shared" si="36"/>
        <v>22102</v>
      </c>
      <c r="I1145" s="32" t="s">
        <v>1973</v>
      </c>
      <c r="J1145" s="20">
        <v>3</v>
      </c>
      <c r="K1145" s="20" t="s">
        <v>2069</v>
      </c>
    </row>
    <row r="1146" spans="1:11">
      <c r="A1146" s="16" t="s">
        <v>2047</v>
      </c>
      <c r="B1146" s="17">
        <v>3</v>
      </c>
      <c r="C1146" s="17" t="str">
        <f t="shared" si="35"/>
        <v>205</v>
      </c>
      <c r="D1146" s="31" t="s">
        <v>1974</v>
      </c>
      <c r="E1146" s="19" t="s">
        <v>2111</v>
      </c>
      <c r="F1146" s="19">
        <v>10</v>
      </c>
      <c r="G1146" s="19" t="str">
        <f t="shared" si="36"/>
        <v>21004</v>
      </c>
      <c r="I1146" s="32" t="s">
        <v>1974</v>
      </c>
      <c r="J1146" s="20">
        <v>3</v>
      </c>
      <c r="K1146" s="20" t="s">
        <v>2038</v>
      </c>
    </row>
    <row r="1147" spans="1:11">
      <c r="A1147" s="16" t="s">
        <v>2047</v>
      </c>
      <c r="B1147" s="17">
        <v>3</v>
      </c>
      <c r="C1147" s="17" t="str">
        <f t="shared" si="35"/>
        <v>205</v>
      </c>
      <c r="D1147" s="31" t="s">
        <v>1974</v>
      </c>
      <c r="E1147" s="19" t="s">
        <v>2062</v>
      </c>
      <c r="F1147" s="19">
        <v>2</v>
      </c>
      <c r="G1147" s="19" t="str">
        <f t="shared" si="36"/>
        <v>20805</v>
      </c>
      <c r="I1147" s="32" t="s">
        <v>1974</v>
      </c>
      <c r="J1147" s="20">
        <v>3</v>
      </c>
      <c r="K1147" s="20" t="s">
        <v>2038</v>
      </c>
    </row>
    <row r="1148" spans="1:11">
      <c r="A1148" s="16" t="s">
        <v>2040</v>
      </c>
      <c r="B1148" s="17">
        <v>3</v>
      </c>
      <c r="C1148" s="17" t="str">
        <f t="shared" si="35"/>
        <v>205</v>
      </c>
      <c r="D1148" s="31" t="s">
        <v>2044</v>
      </c>
      <c r="E1148" s="19" t="s">
        <v>2111</v>
      </c>
      <c r="F1148" s="19">
        <v>1</v>
      </c>
      <c r="G1148" s="19" t="str">
        <f t="shared" si="36"/>
        <v>21004</v>
      </c>
      <c r="I1148" s="32" t="s">
        <v>2044</v>
      </c>
      <c r="J1148" s="20">
        <v>3</v>
      </c>
      <c r="K1148" s="20" t="s">
        <v>2038</v>
      </c>
    </row>
    <row r="1149" spans="1:11">
      <c r="A1149" s="16" t="s">
        <v>2116</v>
      </c>
      <c r="B1149" s="17">
        <v>1</v>
      </c>
      <c r="C1149" s="17" t="str">
        <f t="shared" si="35"/>
        <v>210</v>
      </c>
      <c r="D1149" s="31" t="s">
        <v>1974</v>
      </c>
      <c r="E1149" s="19" t="s">
        <v>2062</v>
      </c>
      <c r="F1149" s="19">
        <v>1</v>
      </c>
      <c r="G1149" s="19" t="str">
        <f t="shared" si="36"/>
        <v>20805</v>
      </c>
      <c r="I1149" s="32" t="s">
        <v>1974</v>
      </c>
      <c r="J1149" s="20">
        <v>1</v>
      </c>
      <c r="K1149" s="20" t="s">
        <v>2104</v>
      </c>
    </row>
    <row r="1150" spans="1:11">
      <c r="A1150" s="16" t="s">
        <v>2041</v>
      </c>
      <c r="B1150" s="17">
        <v>3</v>
      </c>
      <c r="C1150" s="17" t="str">
        <f t="shared" si="35"/>
        <v>205</v>
      </c>
      <c r="D1150" s="31" t="s">
        <v>1974</v>
      </c>
      <c r="E1150" s="19" t="s">
        <v>1976</v>
      </c>
      <c r="F1150" s="19">
        <v>1</v>
      </c>
      <c r="G1150" s="19" t="str">
        <f t="shared" si="36"/>
        <v>22102</v>
      </c>
      <c r="I1150" s="32" t="s">
        <v>1974</v>
      </c>
      <c r="J1150" s="20">
        <v>3</v>
      </c>
      <c r="K1150" s="20" t="s">
        <v>2038</v>
      </c>
    </row>
    <row r="1151" spans="1:11">
      <c r="A1151" s="16" t="s">
        <v>2040</v>
      </c>
      <c r="B1151" s="17">
        <v>3</v>
      </c>
      <c r="C1151" s="17" t="str">
        <f t="shared" si="35"/>
        <v>205</v>
      </c>
      <c r="D1151" s="31" t="s">
        <v>1974</v>
      </c>
      <c r="E1151" s="19" t="s">
        <v>2114</v>
      </c>
      <c r="F1151" s="19">
        <v>2</v>
      </c>
      <c r="G1151" s="19" t="str">
        <f t="shared" si="36"/>
        <v>21007</v>
      </c>
      <c r="I1151" s="32" t="s">
        <v>1974</v>
      </c>
      <c r="J1151" s="20">
        <v>3</v>
      </c>
      <c r="K1151" s="20" t="s">
        <v>2038</v>
      </c>
    </row>
    <row r="1152" spans="1:11">
      <c r="A1152" s="16" t="s">
        <v>2047</v>
      </c>
      <c r="B1152" s="17">
        <v>3</v>
      </c>
      <c r="C1152" s="17" t="str">
        <f t="shared" si="35"/>
        <v>205</v>
      </c>
      <c r="D1152" s="31" t="s">
        <v>1974</v>
      </c>
      <c r="E1152" s="19" t="s">
        <v>2062</v>
      </c>
      <c r="F1152" s="19">
        <v>2</v>
      </c>
      <c r="G1152" s="19" t="str">
        <f t="shared" si="36"/>
        <v>20805</v>
      </c>
      <c r="I1152" s="32" t="s">
        <v>1974</v>
      </c>
      <c r="J1152" s="20">
        <v>3</v>
      </c>
      <c r="K1152" s="20" t="s">
        <v>2038</v>
      </c>
    </row>
    <row r="1153" spans="1:11">
      <c r="A1153" s="16" t="s">
        <v>2047</v>
      </c>
      <c r="B1153" s="17">
        <v>3</v>
      </c>
      <c r="C1153" s="17" t="str">
        <f t="shared" si="35"/>
        <v>205</v>
      </c>
      <c r="D1153" s="31" t="s">
        <v>1973</v>
      </c>
      <c r="E1153" s="19" t="s">
        <v>1976</v>
      </c>
      <c r="F1153" s="19">
        <v>4</v>
      </c>
      <c r="G1153" s="19" t="str">
        <f t="shared" si="36"/>
        <v>22102</v>
      </c>
      <c r="I1153" s="32" t="s">
        <v>1973</v>
      </c>
      <c r="J1153" s="20">
        <v>3</v>
      </c>
      <c r="K1153" s="20" t="s">
        <v>2038</v>
      </c>
    </row>
    <row r="1154" spans="1:11">
      <c r="A1154" s="16" t="s">
        <v>2047</v>
      </c>
      <c r="B1154" s="17">
        <v>3</v>
      </c>
      <c r="C1154" s="17" t="str">
        <f t="shared" si="35"/>
        <v>205</v>
      </c>
      <c r="D1154" s="31" t="s">
        <v>1974</v>
      </c>
      <c r="E1154" s="19" t="s">
        <v>2110</v>
      </c>
      <c r="F1154" s="19">
        <v>4</v>
      </c>
      <c r="G1154" s="19" t="str">
        <f t="shared" si="36"/>
        <v>21004</v>
      </c>
      <c r="I1154" s="32" t="s">
        <v>1974</v>
      </c>
      <c r="J1154" s="20">
        <v>3</v>
      </c>
      <c r="K1154" s="20" t="s">
        <v>2038</v>
      </c>
    </row>
    <row r="1155" spans="1:11">
      <c r="A1155" s="16" t="s">
        <v>2041</v>
      </c>
      <c r="B1155" s="17">
        <v>3</v>
      </c>
      <c r="C1155" s="17" t="str">
        <f t="shared" ref="C1155:C1218" si="37">MID(A1155,1,3)</f>
        <v>205</v>
      </c>
      <c r="D1155" s="31" t="s">
        <v>1974</v>
      </c>
      <c r="E1155" s="19" t="s">
        <v>2110</v>
      </c>
      <c r="F1155" s="19">
        <v>2</v>
      </c>
      <c r="G1155" s="19" t="str">
        <f t="shared" ref="G1155:G1218" si="38">MID(E1155,1,5)</f>
        <v>21004</v>
      </c>
      <c r="I1155" s="32" t="s">
        <v>1974</v>
      </c>
      <c r="J1155" s="20">
        <v>3</v>
      </c>
      <c r="K1155" s="20" t="s">
        <v>2038</v>
      </c>
    </row>
    <row r="1156" spans="1:11">
      <c r="A1156" s="16" t="s">
        <v>2047</v>
      </c>
      <c r="B1156" s="17">
        <v>3</v>
      </c>
      <c r="C1156" s="17" t="str">
        <f t="shared" si="37"/>
        <v>205</v>
      </c>
      <c r="D1156" s="31" t="s">
        <v>2044</v>
      </c>
      <c r="E1156" s="19" t="s">
        <v>2112</v>
      </c>
      <c r="F1156" s="19">
        <v>151</v>
      </c>
      <c r="G1156" s="19" t="str">
        <f t="shared" si="38"/>
        <v>21004</v>
      </c>
      <c r="I1156" s="32" t="s">
        <v>2044</v>
      </c>
      <c r="J1156" s="20">
        <v>3</v>
      </c>
      <c r="K1156" s="20" t="s">
        <v>2038</v>
      </c>
    </row>
    <row r="1157" spans="1:11">
      <c r="A1157" s="16" t="s">
        <v>2047</v>
      </c>
      <c r="B1157" s="17">
        <v>3</v>
      </c>
      <c r="C1157" s="17" t="str">
        <f t="shared" si="37"/>
        <v>205</v>
      </c>
      <c r="D1157" s="31" t="s">
        <v>1974</v>
      </c>
      <c r="E1157" s="19" t="s">
        <v>2062</v>
      </c>
      <c r="F1157" s="19">
        <v>1</v>
      </c>
      <c r="G1157" s="19" t="str">
        <f t="shared" si="38"/>
        <v>20805</v>
      </c>
      <c r="I1157" s="32" t="s">
        <v>1974</v>
      </c>
      <c r="J1157" s="20">
        <v>3</v>
      </c>
      <c r="K1157" s="20" t="s">
        <v>2038</v>
      </c>
    </row>
    <row r="1158" spans="1:11">
      <c r="A1158" s="16" t="s">
        <v>1976</v>
      </c>
      <c r="B1158" s="17">
        <v>1</v>
      </c>
      <c r="C1158" s="17" t="str">
        <f t="shared" si="37"/>
        <v>221</v>
      </c>
      <c r="D1158" s="31" t="s">
        <v>1974</v>
      </c>
      <c r="E1158" s="19" t="s">
        <v>1976</v>
      </c>
      <c r="F1158" s="19">
        <v>3</v>
      </c>
      <c r="G1158" s="19" t="str">
        <f t="shared" si="38"/>
        <v>22102</v>
      </c>
      <c r="I1158" s="32" t="s">
        <v>1974</v>
      </c>
      <c r="J1158" s="20">
        <v>1</v>
      </c>
      <c r="K1158" s="20" t="s">
        <v>2173</v>
      </c>
    </row>
    <row r="1159" spans="1:11">
      <c r="A1159" s="16" t="s">
        <v>2062</v>
      </c>
      <c r="B1159" s="17">
        <v>5</v>
      </c>
      <c r="C1159" s="17" t="str">
        <f t="shared" si="37"/>
        <v>208</v>
      </c>
      <c r="D1159" s="31" t="s">
        <v>1973</v>
      </c>
      <c r="E1159" s="19" t="s">
        <v>2062</v>
      </c>
      <c r="F1159" s="19">
        <v>1</v>
      </c>
      <c r="G1159" s="19" t="str">
        <f t="shared" si="38"/>
        <v>20805</v>
      </c>
      <c r="I1159" s="32" t="s">
        <v>1973</v>
      </c>
      <c r="J1159" s="20">
        <v>5</v>
      </c>
      <c r="K1159" s="20" t="s">
        <v>2069</v>
      </c>
    </row>
    <row r="1160" spans="1:11">
      <c r="A1160" s="16" t="s">
        <v>2040</v>
      </c>
      <c r="B1160" s="17">
        <v>3</v>
      </c>
      <c r="C1160" s="17" t="str">
        <f t="shared" si="37"/>
        <v>205</v>
      </c>
      <c r="D1160" s="31" t="s">
        <v>1974</v>
      </c>
      <c r="E1160" s="19" t="s">
        <v>2106</v>
      </c>
      <c r="F1160" s="19">
        <v>1</v>
      </c>
      <c r="G1160" s="19" t="str">
        <f t="shared" si="38"/>
        <v>21003</v>
      </c>
      <c r="I1160" s="32" t="s">
        <v>1974</v>
      </c>
      <c r="J1160" s="20">
        <v>3</v>
      </c>
      <c r="K1160" s="20" t="s">
        <v>2038</v>
      </c>
    </row>
    <row r="1161" spans="1:11">
      <c r="A1161" s="16" t="s">
        <v>2047</v>
      </c>
      <c r="B1161" s="17">
        <v>3</v>
      </c>
      <c r="C1161" s="17" t="str">
        <f t="shared" si="37"/>
        <v>205</v>
      </c>
      <c r="D1161" s="31" t="s">
        <v>1974</v>
      </c>
      <c r="E1161" s="19" t="s">
        <v>1976</v>
      </c>
      <c r="F1161" s="19">
        <v>1</v>
      </c>
      <c r="G1161" s="19" t="str">
        <f t="shared" si="38"/>
        <v>22102</v>
      </c>
      <c r="I1161" s="32" t="s">
        <v>1974</v>
      </c>
      <c r="J1161" s="20">
        <v>3</v>
      </c>
      <c r="K1161" s="20" t="s">
        <v>2038</v>
      </c>
    </row>
    <row r="1162" spans="1:11">
      <c r="A1162" s="16" t="s">
        <v>2041</v>
      </c>
      <c r="B1162" s="17">
        <v>3</v>
      </c>
      <c r="C1162" s="17" t="str">
        <f t="shared" si="37"/>
        <v>205</v>
      </c>
      <c r="D1162" s="31" t="s">
        <v>1974</v>
      </c>
      <c r="E1162" s="19" t="s">
        <v>1976</v>
      </c>
      <c r="F1162" s="19">
        <v>1</v>
      </c>
      <c r="G1162" s="19" t="str">
        <f t="shared" si="38"/>
        <v>22102</v>
      </c>
      <c r="I1162" s="32" t="s">
        <v>1974</v>
      </c>
      <c r="J1162" s="20">
        <v>3</v>
      </c>
      <c r="K1162" s="20" t="s">
        <v>2038</v>
      </c>
    </row>
    <row r="1163" spans="1:11">
      <c r="A1163" s="16" t="s">
        <v>1976</v>
      </c>
      <c r="B1163" s="17">
        <v>5</v>
      </c>
      <c r="C1163" s="17" t="str">
        <f t="shared" si="37"/>
        <v>221</v>
      </c>
      <c r="D1163" s="31" t="s">
        <v>1974</v>
      </c>
      <c r="E1163" s="19" t="s">
        <v>1976</v>
      </c>
      <c r="F1163" s="19">
        <v>2</v>
      </c>
      <c r="G1163" s="19" t="str">
        <f t="shared" si="38"/>
        <v>22102</v>
      </c>
      <c r="I1163" s="32" t="s">
        <v>1974</v>
      </c>
      <c r="J1163" s="20">
        <v>5</v>
      </c>
      <c r="K1163" s="20" t="s">
        <v>2173</v>
      </c>
    </row>
    <row r="1164" spans="1:11">
      <c r="A1164" s="16" t="s">
        <v>2047</v>
      </c>
      <c r="B1164" s="17">
        <v>3</v>
      </c>
      <c r="C1164" s="17" t="str">
        <f t="shared" si="37"/>
        <v>205</v>
      </c>
      <c r="D1164" s="31" t="s">
        <v>1973</v>
      </c>
      <c r="E1164" s="19" t="s">
        <v>2108</v>
      </c>
      <c r="F1164" s="19">
        <v>1</v>
      </c>
      <c r="G1164" s="19" t="str">
        <f t="shared" si="38"/>
        <v>21003</v>
      </c>
      <c r="I1164" s="32" t="s">
        <v>1973</v>
      </c>
      <c r="J1164" s="20">
        <v>3</v>
      </c>
      <c r="K1164" s="20" t="s">
        <v>2038</v>
      </c>
    </row>
    <row r="1165" spans="1:11">
      <c r="A1165" s="16" t="s">
        <v>2040</v>
      </c>
      <c r="B1165" s="17">
        <v>3</v>
      </c>
      <c r="C1165" s="17" t="str">
        <f t="shared" si="37"/>
        <v>205</v>
      </c>
      <c r="D1165" s="31" t="s">
        <v>1974</v>
      </c>
      <c r="E1165" s="19" t="s">
        <v>2108</v>
      </c>
      <c r="F1165" s="19">
        <v>1</v>
      </c>
      <c r="G1165" s="19" t="str">
        <f t="shared" si="38"/>
        <v>21003</v>
      </c>
      <c r="I1165" s="32" t="s">
        <v>1974</v>
      </c>
      <c r="J1165" s="20">
        <v>3</v>
      </c>
      <c r="K1165" s="20" t="s">
        <v>2038</v>
      </c>
    </row>
    <row r="1166" spans="1:11">
      <c r="A1166" s="16" t="s">
        <v>2047</v>
      </c>
      <c r="B1166" s="17">
        <v>3</v>
      </c>
      <c r="C1166" s="17" t="str">
        <f t="shared" si="37"/>
        <v>205</v>
      </c>
      <c r="D1166" s="31" t="s">
        <v>1974</v>
      </c>
      <c r="E1166" s="19" t="s">
        <v>1976</v>
      </c>
      <c r="F1166" s="19">
        <v>1</v>
      </c>
      <c r="G1166" s="19" t="str">
        <f t="shared" si="38"/>
        <v>22102</v>
      </c>
      <c r="I1166" s="32" t="s">
        <v>1974</v>
      </c>
      <c r="J1166" s="20">
        <v>3</v>
      </c>
      <c r="K1166" s="20" t="s">
        <v>2038</v>
      </c>
    </row>
    <row r="1167" spans="1:11">
      <c r="A1167" s="16" t="s">
        <v>2040</v>
      </c>
      <c r="B1167" s="17">
        <v>3</v>
      </c>
      <c r="C1167" s="17" t="str">
        <f t="shared" si="37"/>
        <v>205</v>
      </c>
      <c r="D1167" s="31" t="s">
        <v>1974</v>
      </c>
      <c r="E1167" s="19" t="s">
        <v>1976</v>
      </c>
      <c r="F1167" s="19">
        <v>1</v>
      </c>
      <c r="G1167" s="19" t="str">
        <f t="shared" si="38"/>
        <v>22102</v>
      </c>
      <c r="I1167" s="32" t="s">
        <v>1974</v>
      </c>
      <c r="J1167" s="20">
        <v>3</v>
      </c>
      <c r="K1167" s="20" t="s">
        <v>2038</v>
      </c>
    </row>
    <row r="1168" spans="1:11">
      <c r="A1168" s="16" t="s">
        <v>2041</v>
      </c>
      <c r="B1168" s="17">
        <v>3</v>
      </c>
      <c r="C1168" s="17" t="str">
        <f t="shared" si="37"/>
        <v>205</v>
      </c>
      <c r="D1168" s="31" t="s">
        <v>1973</v>
      </c>
      <c r="E1168" s="19" t="s">
        <v>1976</v>
      </c>
      <c r="F1168" s="19">
        <v>1</v>
      </c>
      <c r="G1168" s="19" t="str">
        <f t="shared" si="38"/>
        <v>22102</v>
      </c>
      <c r="I1168" s="32" t="s">
        <v>1973</v>
      </c>
      <c r="J1168" s="20">
        <v>3</v>
      </c>
      <c r="K1168" s="20" t="s">
        <v>2038</v>
      </c>
    </row>
    <row r="1169" spans="1:11">
      <c r="A1169" s="16" t="s">
        <v>2040</v>
      </c>
      <c r="B1169" s="17">
        <v>3</v>
      </c>
      <c r="C1169" s="17" t="str">
        <f t="shared" si="37"/>
        <v>205</v>
      </c>
      <c r="D1169" s="31" t="s">
        <v>1974</v>
      </c>
      <c r="E1169" s="19" t="s">
        <v>1976</v>
      </c>
      <c r="F1169" s="19">
        <v>1</v>
      </c>
      <c r="G1169" s="19" t="str">
        <f t="shared" si="38"/>
        <v>22102</v>
      </c>
      <c r="I1169" s="32" t="s">
        <v>1974</v>
      </c>
      <c r="J1169" s="20">
        <v>3</v>
      </c>
      <c r="K1169" s="20" t="s">
        <v>2038</v>
      </c>
    </row>
    <row r="1170" spans="1:11">
      <c r="A1170" s="16" t="s">
        <v>2047</v>
      </c>
      <c r="B1170" s="17">
        <v>3</v>
      </c>
      <c r="C1170" s="17" t="str">
        <f t="shared" si="37"/>
        <v>205</v>
      </c>
      <c r="D1170" s="31" t="s">
        <v>1974</v>
      </c>
      <c r="E1170" s="19" t="s">
        <v>2108</v>
      </c>
      <c r="F1170" s="19">
        <v>7</v>
      </c>
      <c r="G1170" s="19" t="str">
        <f t="shared" si="38"/>
        <v>21003</v>
      </c>
      <c r="I1170" s="32" t="s">
        <v>1974</v>
      </c>
      <c r="J1170" s="20">
        <v>3</v>
      </c>
      <c r="K1170" s="20" t="s">
        <v>2038</v>
      </c>
    </row>
    <row r="1171" spans="1:11">
      <c r="A1171" s="16" t="s">
        <v>2040</v>
      </c>
      <c r="B1171" s="17">
        <v>3</v>
      </c>
      <c r="C1171" s="17" t="str">
        <f t="shared" si="37"/>
        <v>205</v>
      </c>
      <c r="D1171" s="31" t="s">
        <v>1974</v>
      </c>
      <c r="E1171" s="19" t="s">
        <v>1976</v>
      </c>
      <c r="F1171" s="19">
        <v>23</v>
      </c>
      <c r="G1171" s="19" t="str">
        <f t="shared" si="38"/>
        <v>22102</v>
      </c>
      <c r="I1171" s="32" t="s">
        <v>1974</v>
      </c>
      <c r="J1171" s="20">
        <v>3</v>
      </c>
      <c r="K1171" s="20" t="s">
        <v>2038</v>
      </c>
    </row>
    <row r="1172" spans="1:11">
      <c r="A1172" s="16" t="s">
        <v>2047</v>
      </c>
      <c r="B1172" s="17">
        <v>3</v>
      </c>
      <c r="C1172" s="17" t="str">
        <f t="shared" si="37"/>
        <v>205</v>
      </c>
      <c r="D1172" s="31" t="s">
        <v>1974</v>
      </c>
      <c r="E1172" s="19" t="s">
        <v>2108</v>
      </c>
      <c r="F1172" s="19">
        <v>2</v>
      </c>
      <c r="G1172" s="19" t="str">
        <f t="shared" si="38"/>
        <v>21003</v>
      </c>
      <c r="I1172" s="32" t="s">
        <v>1974</v>
      </c>
      <c r="J1172" s="20">
        <v>3</v>
      </c>
      <c r="K1172" s="20" t="s">
        <v>2038</v>
      </c>
    </row>
    <row r="1173" spans="1:11">
      <c r="A1173" s="16" t="s">
        <v>2040</v>
      </c>
      <c r="B1173" s="17">
        <v>3</v>
      </c>
      <c r="C1173" s="17" t="str">
        <f t="shared" si="37"/>
        <v>205</v>
      </c>
      <c r="D1173" s="31" t="s">
        <v>1974</v>
      </c>
      <c r="E1173" s="19" t="s">
        <v>1976</v>
      </c>
      <c r="F1173" s="19">
        <v>4</v>
      </c>
      <c r="G1173" s="19" t="str">
        <f t="shared" si="38"/>
        <v>22102</v>
      </c>
      <c r="I1173" s="32" t="s">
        <v>1974</v>
      </c>
      <c r="J1173" s="20">
        <v>3</v>
      </c>
      <c r="K1173" s="20" t="s">
        <v>2038</v>
      </c>
    </row>
    <row r="1174" spans="1:11">
      <c r="A1174" s="16" t="s">
        <v>2040</v>
      </c>
      <c r="B1174" s="17">
        <v>3</v>
      </c>
      <c r="C1174" s="17" t="str">
        <f t="shared" si="37"/>
        <v>205</v>
      </c>
      <c r="D1174" s="31" t="s">
        <v>1974</v>
      </c>
      <c r="E1174" s="19" t="s">
        <v>2108</v>
      </c>
      <c r="F1174" s="19">
        <v>1</v>
      </c>
      <c r="G1174" s="19" t="str">
        <f t="shared" si="38"/>
        <v>21003</v>
      </c>
      <c r="I1174" s="32" t="s">
        <v>1974</v>
      </c>
      <c r="J1174" s="20">
        <v>3</v>
      </c>
      <c r="K1174" s="20" t="s">
        <v>2038</v>
      </c>
    </row>
    <row r="1175" spans="1:11">
      <c r="A1175" s="16" t="s">
        <v>1976</v>
      </c>
      <c r="B1175" s="17">
        <v>2</v>
      </c>
      <c r="C1175" s="17" t="str">
        <f t="shared" si="37"/>
        <v>221</v>
      </c>
      <c r="D1175" s="31" t="s">
        <v>1974</v>
      </c>
      <c r="E1175" s="19" t="s">
        <v>1976</v>
      </c>
      <c r="F1175" s="19">
        <v>2</v>
      </c>
      <c r="G1175" s="19" t="str">
        <f t="shared" si="38"/>
        <v>22102</v>
      </c>
      <c r="I1175" s="32" t="s">
        <v>1974</v>
      </c>
      <c r="J1175" s="20">
        <v>2</v>
      </c>
      <c r="K1175" s="20" t="s">
        <v>2173</v>
      </c>
    </row>
    <row r="1176" spans="1:11">
      <c r="A1176" s="16" t="s">
        <v>2062</v>
      </c>
      <c r="B1176" s="17">
        <v>3</v>
      </c>
      <c r="C1176" s="17" t="str">
        <f t="shared" si="37"/>
        <v>208</v>
      </c>
      <c r="D1176" s="31" t="s">
        <v>1973</v>
      </c>
      <c r="E1176" s="19" t="s">
        <v>2062</v>
      </c>
      <c r="F1176" s="19">
        <v>1</v>
      </c>
      <c r="G1176" s="19" t="str">
        <f t="shared" si="38"/>
        <v>20805</v>
      </c>
      <c r="I1176" s="32" t="s">
        <v>1973</v>
      </c>
      <c r="J1176" s="20">
        <v>3</v>
      </c>
      <c r="K1176" s="20" t="s">
        <v>2069</v>
      </c>
    </row>
    <row r="1177" spans="1:11">
      <c r="A1177" s="16" t="s">
        <v>2001</v>
      </c>
      <c r="B1177" s="17">
        <v>10</v>
      </c>
      <c r="C1177" s="17" t="str">
        <f t="shared" si="37"/>
        <v>208</v>
      </c>
      <c r="D1177" s="31" t="s">
        <v>1974</v>
      </c>
      <c r="E1177" s="19" t="s">
        <v>2108</v>
      </c>
      <c r="F1177" s="19">
        <v>1</v>
      </c>
      <c r="G1177" s="19" t="str">
        <f t="shared" si="38"/>
        <v>21003</v>
      </c>
      <c r="I1177" s="32" t="s">
        <v>1974</v>
      </c>
      <c r="J1177" s="20">
        <v>10</v>
      </c>
      <c r="K1177" s="20" t="s">
        <v>2069</v>
      </c>
    </row>
    <row r="1178" spans="1:11">
      <c r="A1178" s="16" t="s">
        <v>2062</v>
      </c>
      <c r="B1178" s="17">
        <v>4</v>
      </c>
      <c r="C1178" s="17" t="str">
        <f t="shared" si="37"/>
        <v>208</v>
      </c>
      <c r="D1178" s="31" t="s">
        <v>1973</v>
      </c>
      <c r="E1178" s="19" t="s">
        <v>1976</v>
      </c>
      <c r="F1178" s="19">
        <v>2</v>
      </c>
      <c r="G1178" s="19" t="str">
        <f t="shared" si="38"/>
        <v>22102</v>
      </c>
      <c r="I1178" s="32" t="s">
        <v>1973</v>
      </c>
      <c r="J1178" s="20">
        <v>4</v>
      </c>
      <c r="K1178" s="20" t="s">
        <v>2069</v>
      </c>
    </row>
    <row r="1179" spans="1:11">
      <c r="A1179" s="16" t="s">
        <v>2051</v>
      </c>
      <c r="B1179" s="17">
        <v>3</v>
      </c>
      <c r="C1179" s="17" t="str">
        <f t="shared" si="37"/>
        <v>205</v>
      </c>
      <c r="D1179" s="31" t="s">
        <v>1974</v>
      </c>
      <c r="E1179" s="19" t="s">
        <v>2108</v>
      </c>
      <c r="F1179" s="19">
        <v>1</v>
      </c>
      <c r="G1179" s="19" t="str">
        <f t="shared" si="38"/>
        <v>21003</v>
      </c>
      <c r="I1179" s="32" t="s">
        <v>1974</v>
      </c>
      <c r="J1179" s="20">
        <v>3</v>
      </c>
      <c r="K1179" s="20" t="s">
        <v>2038</v>
      </c>
    </row>
    <row r="1180" spans="1:11">
      <c r="A1180" s="16" t="s">
        <v>2037</v>
      </c>
      <c r="B1180" s="17">
        <v>2</v>
      </c>
      <c r="C1180" s="17" t="str">
        <f t="shared" si="37"/>
        <v>205</v>
      </c>
      <c r="D1180" s="31" t="s">
        <v>1974</v>
      </c>
      <c r="E1180" s="19" t="s">
        <v>2108</v>
      </c>
      <c r="F1180" s="19">
        <v>1</v>
      </c>
      <c r="G1180" s="19" t="str">
        <f t="shared" si="38"/>
        <v>21003</v>
      </c>
      <c r="I1180" s="32" t="s">
        <v>1974</v>
      </c>
      <c r="J1180" s="20">
        <v>2</v>
      </c>
      <c r="K1180" s="20" t="s">
        <v>2038</v>
      </c>
    </row>
    <row r="1181" spans="1:11">
      <c r="A1181" s="16" t="s">
        <v>2042</v>
      </c>
      <c r="B1181" s="17">
        <v>2</v>
      </c>
      <c r="C1181" s="17" t="str">
        <f t="shared" si="37"/>
        <v>205</v>
      </c>
      <c r="D1181" s="31" t="s">
        <v>1974</v>
      </c>
      <c r="E1181" s="19" t="s">
        <v>1976</v>
      </c>
      <c r="F1181" s="19">
        <v>2</v>
      </c>
      <c r="G1181" s="19" t="str">
        <f t="shared" si="38"/>
        <v>22102</v>
      </c>
      <c r="I1181" s="32" t="s">
        <v>1974</v>
      </c>
      <c r="J1181" s="20">
        <v>2</v>
      </c>
      <c r="K1181" s="20" t="s">
        <v>2038</v>
      </c>
    </row>
    <row r="1182" spans="1:11">
      <c r="A1182" s="16" t="s">
        <v>2043</v>
      </c>
      <c r="B1182" s="17">
        <v>2</v>
      </c>
      <c r="C1182" s="17" t="str">
        <f t="shared" si="37"/>
        <v>205</v>
      </c>
      <c r="D1182" s="31" t="s">
        <v>1974</v>
      </c>
      <c r="E1182" s="19" t="s">
        <v>1976</v>
      </c>
      <c r="F1182" s="19">
        <v>1</v>
      </c>
      <c r="G1182" s="19" t="str">
        <f t="shared" si="38"/>
        <v>22102</v>
      </c>
      <c r="I1182" s="32" t="s">
        <v>1974</v>
      </c>
      <c r="J1182" s="20">
        <v>2</v>
      </c>
      <c r="K1182" s="20" t="s">
        <v>2038</v>
      </c>
    </row>
    <row r="1183" spans="1:11">
      <c r="A1183" s="16" t="s">
        <v>2042</v>
      </c>
      <c r="B1183" s="17">
        <v>2</v>
      </c>
      <c r="C1183" s="17" t="str">
        <f t="shared" si="37"/>
        <v>205</v>
      </c>
      <c r="D1183" s="31" t="s">
        <v>2044</v>
      </c>
      <c r="E1183" s="19" t="s">
        <v>1976</v>
      </c>
      <c r="F1183" s="19">
        <v>1</v>
      </c>
      <c r="G1183" s="19" t="str">
        <f t="shared" si="38"/>
        <v>22102</v>
      </c>
      <c r="I1183" s="32" t="s">
        <v>2044</v>
      </c>
      <c r="J1183" s="20">
        <v>2</v>
      </c>
      <c r="K1183" s="20" t="s">
        <v>2038</v>
      </c>
    </row>
    <row r="1184" spans="1:11">
      <c r="A1184" s="16" t="s">
        <v>2042</v>
      </c>
      <c r="B1184" s="17">
        <v>2</v>
      </c>
      <c r="C1184" s="17" t="str">
        <f t="shared" si="37"/>
        <v>205</v>
      </c>
      <c r="D1184" s="31" t="s">
        <v>1974</v>
      </c>
      <c r="E1184" s="19" t="s">
        <v>1976</v>
      </c>
      <c r="F1184" s="19">
        <v>6</v>
      </c>
      <c r="G1184" s="19" t="str">
        <f t="shared" si="38"/>
        <v>22102</v>
      </c>
      <c r="I1184" s="32" t="s">
        <v>1974</v>
      </c>
      <c r="J1184" s="20">
        <v>2</v>
      </c>
      <c r="K1184" s="20" t="s">
        <v>2038</v>
      </c>
    </row>
    <row r="1185" spans="1:11">
      <c r="A1185" s="16" t="s">
        <v>2047</v>
      </c>
      <c r="B1185" s="17">
        <v>2</v>
      </c>
      <c r="C1185" s="17" t="str">
        <f t="shared" si="37"/>
        <v>205</v>
      </c>
      <c r="D1185" s="31" t="s">
        <v>1974</v>
      </c>
      <c r="E1185" s="19" t="s">
        <v>2108</v>
      </c>
      <c r="F1185" s="19">
        <v>1</v>
      </c>
      <c r="G1185" s="19" t="str">
        <f t="shared" si="38"/>
        <v>21003</v>
      </c>
      <c r="I1185" s="32" t="s">
        <v>1974</v>
      </c>
      <c r="J1185" s="20">
        <v>2</v>
      </c>
      <c r="K1185" s="20" t="s">
        <v>2038</v>
      </c>
    </row>
    <row r="1186" spans="1:11">
      <c r="A1186" s="16" t="s">
        <v>1982</v>
      </c>
      <c r="B1186" s="17">
        <v>30</v>
      </c>
      <c r="C1186" s="17" t="str">
        <f t="shared" si="37"/>
        <v>208</v>
      </c>
      <c r="D1186" s="31" t="s">
        <v>1973</v>
      </c>
      <c r="E1186" s="19" t="s">
        <v>2108</v>
      </c>
      <c r="F1186" s="19">
        <v>3</v>
      </c>
      <c r="G1186" s="19" t="str">
        <f t="shared" si="38"/>
        <v>21003</v>
      </c>
      <c r="I1186" s="32" t="s">
        <v>1973</v>
      </c>
      <c r="J1186" s="20">
        <v>30</v>
      </c>
      <c r="K1186" s="20" t="s">
        <v>2069</v>
      </c>
    </row>
    <row r="1187" spans="1:11">
      <c r="A1187" s="16" t="s">
        <v>2047</v>
      </c>
      <c r="B1187" s="17">
        <v>2</v>
      </c>
      <c r="C1187" s="17" t="str">
        <f t="shared" si="37"/>
        <v>205</v>
      </c>
      <c r="D1187" s="31" t="s">
        <v>1974</v>
      </c>
      <c r="E1187" s="19" t="s">
        <v>2077</v>
      </c>
      <c r="F1187" s="19">
        <v>4</v>
      </c>
      <c r="G1187" s="19" t="str">
        <f t="shared" si="38"/>
        <v>20805</v>
      </c>
      <c r="I1187" s="32" t="s">
        <v>1974</v>
      </c>
      <c r="J1187" s="20">
        <v>2</v>
      </c>
      <c r="K1187" s="20" t="s">
        <v>2038</v>
      </c>
    </row>
    <row r="1188" spans="1:11">
      <c r="A1188" s="16" t="s">
        <v>2047</v>
      </c>
      <c r="B1188" s="17">
        <v>2</v>
      </c>
      <c r="C1188" s="17" t="str">
        <f t="shared" si="37"/>
        <v>205</v>
      </c>
      <c r="D1188" s="31" t="s">
        <v>1974</v>
      </c>
      <c r="E1188" s="19" t="s">
        <v>1976</v>
      </c>
      <c r="F1188" s="19">
        <v>2</v>
      </c>
      <c r="G1188" s="19" t="str">
        <f t="shared" si="38"/>
        <v>22102</v>
      </c>
      <c r="I1188" s="32" t="s">
        <v>1974</v>
      </c>
      <c r="J1188" s="20">
        <v>2</v>
      </c>
      <c r="K1188" s="20" t="s">
        <v>2038</v>
      </c>
    </row>
    <row r="1189" spans="1:11">
      <c r="A1189" s="16" t="s">
        <v>2041</v>
      </c>
      <c r="B1189" s="17">
        <v>2</v>
      </c>
      <c r="C1189" s="17" t="str">
        <f t="shared" si="37"/>
        <v>205</v>
      </c>
      <c r="D1189" s="31" t="s">
        <v>1974</v>
      </c>
      <c r="E1189" s="19" t="s">
        <v>2106</v>
      </c>
      <c r="F1189" s="19">
        <v>1</v>
      </c>
      <c r="G1189" s="19" t="str">
        <f t="shared" si="38"/>
        <v>21003</v>
      </c>
      <c r="I1189" s="32" t="s">
        <v>1974</v>
      </c>
      <c r="J1189" s="20">
        <v>2</v>
      </c>
      <c r="K1189" s="20" t="s">
        <v>2038</v>
      </c>
    </row>
    <row r="1190" spans="1:11">
      <c r="A1190" s="16" t="s">
        <v>2041</v>
      </c>
      <c r="B1190" s="17">
        <v>2</v>
      </c>
      <c r="C1190" s="17" t="str">
        <f t="shared" si="37"/>
        <v>205</v>
      </c>
      <c r="D1190" s="31" t="s">
        <v>1973</v>
      </c>
      <c r="E1190" s="19" t="s">
        <v>2106</v>
      </c>
      <c r="F1190" s="19">
        <v>1</v>
      </c>
      <c r="G1190" s="19" t="str">
        <f t="shared" si="38"/>
        <v>21003</v>
      </c>
      <c r="I1190" s="32" t="s">
        <v>1973</v>
      </c>
      <c r="J1190" s="20">
        <v>2</v>
      </c>
      <c r="K1190" s="20" t="s">
        <v>2038</v>
      </c>
    </row>
    <row r="1191" spans="1:11">
      <c r="A1191" s="16" t="s">
        <v>2041</v>
      </c>
      <c r="B1191" s="17">
        <v>2</v>
      </c>
      <c r="C1191" s="17" t="str">
        <f t="shared" si="37"/>
        <v>205</v>
      </c>
      <c r="D1191" s="31" t="s">
        <v>1974</v>
      </c>
      <c r="E1191" s="19" t="s">
        <v>1976</v>
      </c>
      <c r="F1191" s="19">
        <v>1</v>
      </c>
      <c r="G1191" s="19" t="str">
        <f t="shared" si="38"/>
        <v>22102</v>
      </c>
      <c r="I1191" s="32" t="s">
        <v>1974</v>
      </c>
      <c r="J1191" s="20">
        <v>2</v>
      </c>
      <c r="K1191" s="20" t="s">
        <v>2038</v>
      </c>
    </row>
    <row r="1192" spans="1:11">
      <c r="A1192" s="16" t="s">
        <v>2040</v>
      </c>
      <c r="B1192" s="17">
        <v>2</v>
      </c>
      <c r="C1192" s="17" t="str">
        <f t="shared" si="37"/>
        <v>205</v>
      </c>
      <c r="D1192" s="31" t="s">
        <v>1974</v>
      </c>
      <c r="E1192" s="19" t="s">
        <v>2106</v>
      </c>
      <c r="F1192" s="19">
        <v>1</v>
      </c>
      <c r="G1192" s="19" t="str">
        <f t="shared" si="38"/>
        <v>21003</v>
      </c>
      <c r="I1192" s="32" t="s">
        <v>1974</v>
      </c>
      <c r="J1192" s="20">
        <v>2</v>
      </c>
      <c r="K1192" s="20" t="s">
        <v>2038</v>
      </c>
    </row>
    <row r="1193" spans="1:11">
      <c r="A1193" s="16" t="s">
        <v>1976</v>
      </c>
      <c r="B1193" s="17">
        <v>3</v>
      </c>
      <c r="C1193" s="17" t="str">
        <f t="shared" si="37"/>
        <v>221</v>
      </c>
      <c r="D1193" s="31" t="s">
        <v>1974</v>
      </c>
      <c r="E1193" s="19" t="s">
        <v>1976</v>
      </c>
      <c r="F1193" s="19">
        <v>1</v>
      </c>
      <c r="G1193" s="19" t="str">
        <f t="shared" si="38"/>
        <v>22102</v>
      </c>
      <c r="I1193" s="32" t="s">
        <v>1974</v>
      </c>
      <c r="J1193" s="20">
        <v>3</v>
      </c>
      <c r="K1193" s="20" t="s">
        <v>2173</v>
      </c>
    </row>
    <row r="1194" spans="1:11">
      <c r="A1194" s="16" t="s">
        <v>2062</v>
      </c>
      <c r="B1194" s="17">
        <v>1</v>
      </c>
      <c r="C1194" s="17" t="str">
        <f t="shared" si="37"/>
        <v>208</v>
      </c>
      <c r="D1194" s="31" t="s">
        <v>1973</v>
      </c>
      <c r="E1194" s="19" t="s">
        <v>2106</v>
      </c>
      <c r="F1194" s="19">
        <v>1</v>
      </c>
      <c r="G1194" s="19" t="str">
        <f t="shared" si="38"/>
        <v>21003</v>
      </c>
      <c r="I1194" s="32" t="s">
        <v>1973</v>
      </c>
      <c r="J1194" s="20">
        <v>1</v>
      </c>
      <c r="K1194" s="20" t="s">
        <v>2069</v>
      </c>
    </row>
    <row r="1195" spans="1:11">
      <c r="A1195" s="16" t="s">
        <v>1976</v>
      </c>
      <c r="B1195" s="17">
        <v>1</v>
      </c>
      <c r="C1195" s="17" t="str">
        <f t="shared" si="37"/>
        <v>221</v>
      </c>
      <c r="D1195" s="31" t="s">
        <v>1974</v>
      </c>
      <c r="E1195" s="19" t="s">
        <v>1976</v>
      </c>
      <c r="F1195" s="19">
        <v>2</v>
      </c>
      <c r="G1195" s="19" t="str">
        <f t="shared" si="38"/>
        <v>22102</v>
      </c>
      <c r="I1195" s="32" t="s">
        <v>1974</v>
      </c>
      <c r="J1195" s="20">
        <v>1</v>
      </c>
      <c r="K1195" s="20" t="s">
        <v>2173</v>
      </c>
    </row>
    <row r="1196" spans="1:11">
      <c r="A1196" s="16" t="s">
        <v>2041</v>
      </c>
      <c r="B1196" s="17">
        <v>2</v>
      </c>
      <c r="C1196" s="17" t="str">
        <f t="shared" si="37"/>
        <v>205</v>
      </c>
      <c r="D1196" s="31" t="s">
        <v>1974</v>
      </c>
      <c r="E1196" s="19" t="s">
        <v>2106</v>
      </c>
      <c r="F1196" s="19">
        <v>1</v>
      </c>
      <c r="G1196" s="19" t="str">
        <f t="shared" si="38"/>
        <v>21003</v>
      </c>
      <c r="I1196" s="32" t="s">
        <v>1974</v>
      </c>
      <c r="J1196" s="20">
        <v>2</v>
      </c>
      <c r="K1196" s="20" t="s">
        <v>2038</v>
      </c>
    </row>
    <row r="1197" spans="1:11">
      <c r="A1197" s="16" t="s">
        <v>2041</v>
      </c>
      <c r="B1197" s="17">
        <v>2</v>
      </c>
      <c r="C1197" s="17" t="str">
        <f t="shared" si="37"/>
        <v>205</v>
      </c>
      <c r="D1197" s="31" t="s">
        <v>1974</v>
      </c>
      <c r="E1197" s="19" t="s">
        <v>1976</v>
      </c>
      <c r="F1197" s="19">
        <v>1</v>
      </c>
      <c r="G1197" s="19" t="str">
        <f t="shared" si="38"/>
        <v>22102</v>
      </c>
      <c r="I1197" s="32" t="s">
        <v>1974</v>
      </c>
      <c r="J1197" s="20">
        <v>2</v>
      </c>
      <c r="K1197" s="20" t="s">
        <v>2038</v>
      </c>
    </row>
    <row r="1198" spans="1:11">
      <c r="A1198" s="16" t="s">
        <v>2040</v>
      </c>
      <c r="B1198" s="17">
        <v>2</v>
      </c>
      <c r="C1198" s="17" t="str">
        <f t="shared" si="37"/>
        <v>205</v>
      </c>
      <c r="D1198" s="31" t="s">
        <v>1974</v>
      </c>
      <c r="E1198" s="19" t="s">
        <v>2082</v>
      </c>
      <c r="F1198" s="19">
        <v>40</v>
      </c>
      <c r="G1198" s="19" t="str">
        <f t="shared" si="38"/>
        <v>20809</v>
      </c>
      <c r="I1198" s="32" t="s">
        <v>1974</v>
      </c>
      <c r="J1198" s="20">
        <v>2</v>
      </c>
      <c r="K1198" s="20" t="s">
        <v>2038</v>
      </c>
    </row>
    <row r="1199" spans="1:11">
      <c r="A1199" s="16" t="s">
        <v>2116</v>
      </c>
      <c r="B1199" s="17">
        <v>1</v>
      </c>
      <c r="C1199" s="17" t="str">
        <f t="shared" si="37"/>
        <v>210</v>
      </c>
      <c r="D1199" s="31" t="s">
        <v>1974</v>
      </c>
      <c r="E1199" s="19" t="s">
        <v>2084</v>
      </c>
      <c r="F1199" s="19">
        <v>12</v>
      </c>
      <c r="G1199" s="19" t="str">
        <f t="shared" si="38"/>
        <v>20809</v>
      </c>
      <c r="I1199" s="32" t="s">
        <v>1974</v>
      </c>
      <c r="J1199" s="20">
        <v>1</v>
      </c>
      <c r="K1199" s="20" t="s">
        <v>2104</v>
      </c>
    </row>
    <row r="1200" spans="1:11">
      <c r="A1200" s="16" t="s">
        <v>2040</v>
      </c>
      <c r="B1200" s="17">
        <v>2</v>
      </c>
      <c r="C1200" s="17" t="str">
        <f t="shared" si="37"/>
        <v>205</v>
      </c>
      <c r="D1200" s="31" t="s">
        <v>1974</v>
      </c>
      <c r="E1200" s="19" t="s">
        <v>2084</v>
      </c>
      <c r="F1200" s="19">
        <v>41</v>
      </c>
      <c r="G1200" s="19" t="str">
        <f t="shared" si="38"/>
        <v>20809</v>
      </c>
      <c r="I1200" s="32" t="s">
        <v>1974</v>
      </c>
      <c r="J1200" s="20">
        <v>2</v>
      </c>
      <c r="K1200" s="20" t="s">
        <v>2038</v>
      </c>
    </row>
    <row r="1201" spans="1:11">
      <c r="A1201" s="16" t="s">
        <v>2040</v>
      </c>
      <c r="B1201" s="17">
        <v>2</v>
      </c>
      <c r="C1201" s="17" t="str">
        <f t="shared" si="37"/>
        <v>205</v>
      </c>
      <c r="D1201" s="31" t="s">
        <v>1974</v>
      </c>
      <c r="E1201" s="19" t="s">
        <v>2081</v>
      </c>
      <c r="F1201" s="19">
        <v>6</v>
      </c>
      <c r="G1201" s="19" t="str">
        <f t="shared" si="38"/>
        <v>20809</v>
      </c>
      <c r="I1201" s="32" t="s">
        <v>1974</v>
      </c>
      <c r="J1201" s="20">
        <v>2</v>
      </c>
      <c r="K1201" s="20" t="s">
        <v>2038</v>
      </c>
    </row>
    <row r="1202" spans="1:11">
      <c r="A1202" s="16" t="s">
        <v>2040</v>
      </c>
      <c r="B1202" s="17">
        <v>2</v>
      </c>
      <c r="C1202" s="17" t="str">
        <f t="shared" si="37"/>
        <v>205</v>
      </c>
      <c r="D1202" s="31" t="s">
        <v>1974</v>
      </c>
      <c r="E1202" s="19" t="s">
        <v>2218</v>
      </c>
      <c r="F1202" s="19">
        <v>6</v>
      </c>
      <c r="G1202" s="19" t="str">
        <f t="shared" si="38"/>
        <v>20809</v>
      </c>
      <c r="I1202" s="32" t="s">
        <v>1974</v>
      </c>
      <c r="J1202" s="20">
        <v>2</v>
      </c>
      <c r="K1202" s="20" t="s">
        <v>2038</v>
      </c>
    </row>
    <row r="1203" spans="1:11">
      <c r="A1203" s="16" t="s">
        <v>2139</v>
      </c>
      <c r="B1203" s="17">
        <v>2</v>
      </c>
      <c r="C1203" s="17" t="str">
        <f t="shared" si="37"/>
        <v>205</v>
      </c>
      <c r="D1203" s="31" t="s">
        <v>1974</v>
      </c>
      <c r="E1203" s="19" t="s">
        <v>2027</v>
      </c>
      <c r="F1203" s="19">
        <v>25</v>
      </c>
      <c r="G1203" s="19" t="str">
        <f t="shared" si="38"/>
        <v>20199</v>
      </c>
      <c r="I1203" s="32" t="s">
        <v>1974</v>
      </c>
      <c r="J1203" s="20">
        <v>2</v>
      </c>
      <c r="K1203" s="20" t="s">
        <v>2038</v>
      </c>
    </row>
    <row r="1204" spans="1:11">
      <c r="A1204" s="16" t="s">
        <v>2040</v>
      </c>
      <c r="B1204" s="17">
        <v>2</v>
      </c>
      <c r="C1204" s="17" t="str">
        <f t="shared" si="37"/>
        <v>205</v>
      </c>
      <c r="D1204" s="31" t="s">
        <v>1974</v>
      </c>
      <c r="E1204" s="19" t="s">
        <v>2081</v>
      </c>
      <c r="F1204" s="19">
        <v>39</v>
      </c>
      <c r="G1204" s="19" t="str">
        <f t="shared" si="38"/>
        <v>20809</v>
      </c>
      <c r="I1204" s="32" t="s">
        <v>1974</v>
      </c>
      <c r="J1204" s="20">
        <v>2</v>
      </c>
      <c r="K1204" s="20" t="s">
        <v>2038</v>
      </c>
    </row>
    <row r="1205" spans="1:11">
      <c r="A1205" s="16" t="s">
        <v>2040</v>
      </c>
      <c r="B1205" s="17">
        <v>2</v>
      </c>
      <c r="C1205" s="17" t="str">
        <f t="shared" si="37"/>
        <v>205</v>
      </c>
      <c r="D1205" s="31" t="s">
        <v>1974</v>
      </c>
      <c r="E1205" s="19" t="s">
        <v>2079</v>
      </c>
      <c r="F1205" s="19">
        <v>57</v>
      </c>
      <c r="G1205" s="19" t="str">
        <f t="shared" si="38"/>
        <v>20808</v>
      </c>
      <c r="I1205" s="32" t="s">
        <v>1974</v>
      </c>
      <c r="J1205" s="20">
        <v>2</v>
      </c>
      <c r="K1205" s="20" t="s">
        <v>2038</v>
      </c>
    </row>
    <row r="1206" spans="1:11">
      <c r="A1206" s="16" t="s">
        <v>2040</v>
      </c>
      <c r="B1206" s="17">
        <v>2</v>
      </c>
      <c r="C1206" s="17" t="str">
        <f t="shared" si="37"/>
        <v>205</v>
      </c>
      <c r="D1206" s="31" t="s">
        <v>1974</v>
      </c>
      <c r="E1206" s="19" t="s">
        <v>2101</v>
      </c>
      <c r="F1206" s="19">
        <v>90</v>
      </c>
      <c r="G1206" s="19" t="str">
        <f t="shared" si="38"/>
        <v>20828</v>
      </c>
      <c r="I1206" s="32" t="s">
        <v>1974</v>
      </c>
      <c r="J1206" s="20">
        <v>2</v>
      </c>
      <c r="K1206" s="20" t="s">
        <v>2038</v>
      </c>
    </row>
    <row r="1207" spans="1:11">
      <c r="A1207" s="16" t="s">
        <v>2040</v>
      </c>
      <c r="B1207" s="17">
        <v>2</v>
      </c>
      <c r="C1207" s="17" t="str">
        <f t="shared" si="37"/>
        <v>205</v>
      </c>
      <c r="D1207" s="31" t="s">
        <v>1974</v>
      </c>
      <c r="E1207" s="19" t="s">
        <v>2100</v>
      </c>
      <c r="F1207" s="19">
        <v>2</v>
      </c>
      <c r="G1207" s="19" t="str">
        <f t="shared" si="38"/>
        <v>20828</v>
      </c>
      <c r="I1207" s="32" t="s">
        <v>1974</v>
      </c>
      <c r="J1207" s="20">
        <v>2</v>
      </c>
      <c r="K1207" s="20" t="s">
        <v>2038</v>
      </c>
    </row>
    <row r="1208" spans="1:11">
      <c r="A1208" s="16" t="s">
        <v>2040</v>
      </c>
      <c r="B1208" s="17">
        <v>2</v>
      </c>
      <c r="C1208" s="17" t="str">
        <f t="shared" si="37"/>
        <v>205</v>
      </c>
      <c r="D1208" s="31" t="s">
        <v>1974</v>
      </c>
      <c r="E1208" s="19" t="s">
        <v>2080</v>
      </c>
      <c r="F1208" s="19">
        <v>12</v>
      </c>
      <c r="G1208" s="19" t="str">
        <f t="shared" si="38"/>
        <v>20808</v>
      </c>
      <c r="I1208" s="32" t="s">
        <v>1974</v>
      </c>
      <c r="J1208" s="20">
        <v>2</v>
      </c>
      <c r="K1208" s="20" t="s">
        <v>2038</v>
      </c>
    </row>
    <row r="1209" spans="1:11">
      <c r="A1209" s="16" t="s">
        <v>2062</v>
      </c>
      <c r="B1209" s="17">
        <v>3</v>
      </c>
      <c r="C1209" s="17" t="str">
        <f t="shared" si="37"/>
        <v>208</v>
      </c>
      <c r="D1209" s="31" t="s">
        <v>1973</v>
      </c>
      <c r="E1209" s="19" t="s">
        <v>2101</v>
      </c>
      <c r="F1209" s="19">
        <v>8</v>
      </c>
      <c r="G1209" s="19" t="str">
        <f t="shared" si="38"/>
        <v>20828</v>
      </c>
      <c r="I1209" s="32" t="s">
        <v>1973</v>
      </c>
      <c r="J1209" s="20">
        <v>3</v>
      </c>
      <c r="K1209" s="20" t="s">
        <v>2069</v>
      </c>
    </row>
    <row r="1210" spans="1:11">
      <c r="A1210" s="16" t="s">
        <v>1976</v>
      </c>
      <c r="B1210" s="17">
        <v>7</v>
      </c>
      <c r="C1210" s="17" t="str">
        <f t="shared" si="37"/>
        <v>221</v>
      </c>
      <c r="D1210" s="31" t="s">
        <v>1974</v>
      </c>
      <c r="E1210" s="19" t="s">
        <v>2101</v>
      </c>
      <c r="F1210" s="19">
        <v>3</v>
      </c>
      <c r="G1210" s="19" t="str">
        <f t="shared" si="38"/>
        <v>20828</v>
      </c>
      <c r="I1210" s="32" t="s">
        <v>1974</v>
      </c>
      <c r="J1210" s="20">
        <v>7</v>
      </c>
      <c r="K1210" s="20" t="s">
        <v>2173</v>
      </c>
    </row>
    <row r="1211" spans="1:11">
      <c r="A1211" s="16" t="s">
        <v>2062</v>
      </c>
      <c r="B1211" s="17">
        <v>3</v>
      </c>
      <c r="C1211" s="17" t="str">
        <f t="shared" si="37"/>
        <v>208</v>
      </c>
      <c r="D1211" s="31" t="s">
        <v>1973</v>
      </c>
      <c r="E1211" s="19" t="s">
        <v>2083</v>
      </c>
      <c r="F1211" s="19">
        <v>3</v>
      </c>
      <c r="G1211" s="19" t="str">
        <f t="shared" si="38"/>
        <v>20809</v>
      </c>
      <c r="I1211" s="32" t="s">
        <v>1973</v>
      </c>
      <c r="J1211" s="20">
        <v>3</v>
      </c>
      <c r="K1211" s="20" t="s">
        <v>2069</v>
      </c>
    </row>
    <row r="1212" spans="1:11">
      <c r="A1212" s="16" t="s">
        <v>2040</v>
      </c>
      <c r="B1212" s="17">
        <v>2</v>
      </c>
      <c r="C1212" s="17" t="str">
        <f t="shared" si="37"/>
        <v>205</v>
      </c>
      <c r="D1212" s="31" t="s">
        <v>1974</v>
      </c>
      <c r="E1212" s="19" t="s">
        <v>2219</v>
      </c>
      <c r="F1212" s="19">
        <v>6</v>
      </c>
      <c r="G1212" s="19" t="str">
        <f t="shared" si="38"/>
        <v>20825</v>
      </c>
      <c r="I1212" s="32" t="s">
        <v>1974</v>
      </c>
      <c r="J1212" s="20">
        <v>2</v>
      </c>
      <c r="K1212" s="20" t="s">
        <v>2038</v>
      </c>
    </row>
    <row r="1213" spans="1:11">
      <c r="A1213" s="16" t="s">
        <v>2047</v>
      </c>
      <c r="B1213" s="17">
        <v>2</v>
      </c>
      <c r="C1213" s="17" t="str">
        <f t="shared" si="37"/>
        <v>205</v>
      </c>
      <c r="D1213" s="31" t="s">
        <v>1974</v>
      </c>
      <c r="E1213" s="19" t="s">
        <v>2081</v>
      </c>
      <c r="F1213" s="19">
        <v>9</v>
      </c>
      <c r="G1213" s="19" t="str">
        <f t="shared" si="38"/>
        <v>20809</v>
      </c>
      <c r="I1213" s="32" t="s">
        <v>1974</v>
      </c>
      <c r="J1213" s="20">
        <v>2</v>
      </c>
      <c r="K1213" s="20" t="s">
        <v>2038</v>
      </c>
    </row>
    <row r="1214" spans="1:11">
      <c r="A1214" s="16" t="s">
        <v>2041</v>
      </c>
      <c r="B1214" s="17">
        <v>2</v>
      </c>
      <c r="C1214" s="17" t="str">
        <f t="shared" si="37"/>
        <v>205</v>
      </c>
      <c r="D1214" s="31" t="s">
        <v>1974</v>
      </c>
      <c r="E1214" s="19" t="s">
        <v>2220</v>
      </c>
      <c r="F1214" s="19">
        <v>1</v>
      </c>
      <c r="G1214" s="19" t="str">
        <f t="shared" si="38"/>
        <v>20808</v>
      </c>
      <c r="I1214" s="32" t="s">
        <v>1974</v>
      </c>
      <c r="J1214" s="20">
        <v>2</v>
      </c>
      <c r="K1214" s="20" t="s">
        <v>2038</v>
      </c>
    </row>
    <row r="1215" spans="1:11">
      <c r="A1215" s="16" t="s">
        <v>2047</v>
      </c>
      <c r="B1215" s="17">
        <v>2</v>
      </c>
      <c r="C1215" s="17" t="str">
        <f t="shared" si="37"/>
        <v>205</v>
      </c>
      <c r="D1215" s="31" t="s">
        <v>1974</v>
      </c>
      <c r="E1215" s="19" t="s">
        <v>2083</v>
      </c>
      <c r="F1215" s="19">
        <v>8</v>
      </c>
      <c r="G1215" s="19" t="str">
        <f t="shared" si="38"/>
        <v>20809</v>
      </c>
      <c r="I1215" s="32" t="s">
        <v>1974</v>
      </c>
      <c r="J1215" s="20">
        <v>2</v>
      </c>
      <c r="K1215" s="20" t="s">
        <v>2038</v>
      </c>
    </row>
    <row r="1216" spans="1:11">
      <c r="A1216" s="16" t="s">
        <v>2040</v>
      </c>
      <c r="B1216" s="17">
        <v>2</v>
      </c>
      <c r="C1216" s="17" t="str">
        <f t="shared" si="37"/>
        <v>205</v>
      </c>
      <c r="D1216" s="31" t="s">
        <v>1974</v>
      </c>
      <c r="E1216" s="19" t="s">
        <v>2221</v>
      </c>
      <c r="F1216" s="19">
        <v>4</v>
      </c>
      <c r="G1216" s="19" t="str">
        <f t="shared" si="38"/>
        <v>20809</v>
      </c>
      <c r="I1216" s="32" t="s">
        <v>1974</v>
      </c>
      <c r="J1216" s="20">
        <v>2</v>
      </c>
      <c r="K1216" s="20" t="s">
        <v>2038</v>
      </c>
    </row>
    <row r="1217" spans="1:11">
      <c r="A1217" s="16" t="s">
        <v>2041</v>
      </c>
      <c r="B1217" s="17">
        <v>2</v>
      </c>
      <c r="C1217" s="17" t="str">
        <f t="shared" si="37"/>
        <v>205</v>
      </c>
      <c r="D1217" s="31" t="s">
        <v>1974</v>
      </c>
      <c r="E1217" s="19" t="s">
        <v>2222</v>
      </c>
      <c r="F1217" s="19">
        <v>39</v>
      </c>
      <c r="G1217" s="19" t="str">
        <f t="shared" si="38"/>
        <v>21014</v>
      </c>
      <c r="I1217" s="32" t="s">
        <v>1974</v>
      </c>
      <c r="J1217" s="20">
        <v>2</v>
      </c>
      <c r="K1217" s="20" t="s">
        <v>2038</v>
      </c>
    </row>
    <row r="1218" spans="1:11">
      <c r="A1218" s="16" t="s">
        <v>2047</v>
      </c>
      <c r="B1218" s="17">
        <v>2</v>
      </c>
      <c r="C1218" s="17" t="str">
        <f t="shared" si="37"/>
        <v>205</v>
      </c>
      <c r="D1218" s="31" t="s">
        <v>1973</v>
      </c>
      <c r="E1218" s="19" t="s">
        <v>2222</v>
      </c>
      <c r="F1218" s="19">
        <v>1</v>
      </c>
      <c r="G1218" s="19" t="str">
        <f t="shared" si="38"/>
        <v>21014</v>
      </c>
      <c r="I1218" s="32" t="s">
        <v>1973</v>
      </c>
      <c r="J1218" s="20">
        <v>2</v>
      </c>
      <c r="K1218" s="20" t="s">
        <v>2038</v>
      </c>
    </row>
    <row r="1219" spans="1:11">
      <c r="A1219" s="16" t="s">
        <v>2047</v>
      </c>
      <c r="B1219" s="17">
        <v>2</v>
      </c>
      <c r="C1219" s="17" t="str">
        <f t="shared" ref="C1219:C1282" si="39">MID(A1219,1,3)</f>
        <v>205</v>
      </c>
      <c r="D1219" s="31" t="s">
        <v>1973</v>
      </c>
      <c r="E1219" s="19" t="s">
        <v>2079</v>
      </c>
      <c r="F1219" s="19">
        <v>210</v>
      </c>
      <c r="G1219" s="19" t="str">
        <f t="shared" ref="G1219:G1282" si="40">MID(E1219,1,5)</f>
        <v>20808</v>
      </c>
      <c r="I1219" s="32" t="s">
        <v>1973</v>
      </c>
      <c r="J1219" s="20">
        <v>2</v>
      </c>
      <c r="K1219" s="20" t="s">
        <v>2038</v>
      </c>
    </row>
    <row r="1220" spans="1:11">
      <c r="A1220" s="16" t="s">
        <v>2047</v>
      </c>
      <c r="B1220" s="17">
        <v>2</v>
      </c>
      <c r="C1220" s="17" t="str">
        <f t="shared" si="39"/>
        <v>205</v>
      </c>
      <c r="D1220" s="31" t="s">
        <v>1974</v>
      </c>
      <c r="E1220" s="19" t="s">
        <v>2079</v>
      </c>
      <c r="F1220" s="19">
        <v>225</v>
      </c>
      <c r="G1220" s="19" t="str">
        <f t="shared" si="40"/>
        <v>20808</v>
      </c>
      <c r="I1220" s="32" t="s">
        <v>1974</v>
      </c>
      <c r="J1220" s="20">
        <v>2</v>
      </c>
      <c r="K1220" s="20" t="s">
        <v>2038</v>
      </c>
    </row>
    <row r="1221" spans="1:11">
      <c r="A1221" s="16" t="s">
        <v>2047</v>
      </c>
      <c r="B1221" s="17">
        <v>2</v>
      </c>
      <c r="C1221" s="17" t="str">
        <f t="shared" si="39"/>
        <v>205</v>
      </c>
      <c r="D1221" s="31" t="s">
        <v>1974</v>
      </c>
      <c r="E1221" s="19" t="s">
        <v>2079</v>
      </c>
      <c r="F1221" s="19">
        <v>126</v>
      </c>
      <c r="G1221" s="19" t="str">
        <f t="shared" si="40"/>
        <v>20808</v>
      </c>
      <c r="I1221" s="32" t="s">
        <v>1974</v>
      </c>
      <c r="J1221" s="20">
        <v>2</v>
      </c>
      <c r="K1221" s="20" t="s">
        <v>2038</v>
      </c>
    </row>
    <row r="1222" spans="1:11">
      <c r="A1222" s="16" t="s">
        <v>1976</v>
      </c>
      <c r="B1222" s="17">
        <v>3</v>
      </c>
      <c r="C1222" s="17" t="str">
        <f t="shared" si="39"/>
        <v>221</v>
      </c>
      <c r="D1222" s="31" t="s">
        <v>1974</v>
      </c>
      <c r="E1222" s="19" t="s">
        <v>2081</v>
      </c>
      <c r="F1222" s="19">
        <v>20</v>
      </c>
      <c r="G1222" s="19" t="str">
        <f t="shared" si="40"/>
        <v>20809</v>
      </c>
      <c r="I1222" s="32" t="s">
        <v>1974</v>
      </c>
      <c r="J1222" s="20">
        <v>3</v>
      </c>
      <c r="K1222" s="20" t="s">
        <v>2173</v>
      </c>
    </row>
    <row r="1223" spans="1:11">
      <c r="A1223" s="16" t="s">
        <v>2062</v>
      </c>
      <c r="B1223" s="17">
        <v>3</v>
      </c>
      <c r="C1223" s="17" t="str">
        <f t="shared" si="39"/>
        <v>208</v>
      </c>
      <c r="D1223" s="31" t="s">
        <v>1973</v>
      </c>
      <c r="E1223" s="19" t="s">
        <v>2079</v>
      </c>
      <c r="F1223" s="19">
        <v>122</v>
      </c>
      <c r="G1223" s="19" t="str">
        <f t="shared" si="40"/>
        <v>20808</v>
      </c>
      <c r="I1223" s="32" t="s">
        <v>1973</v>
      </c>
      <c r="J1223" s="20">
        <v>3</v>
      </c>
      <c r="K1223" s="20" t="s">
        <v>2069</v>
      </c>
    </row>
    <row r="1224" spans="1:11">
      <c r="A1224" s="16" t="s">
        <v>2047</v>
      </c>
      <c r="B1224" s="17">
        <v>2</v>
      </c>
      <c r="C1224" s="17" t="str">
        <f t="shared" si="39"/>
        <v>205</v>
      </c>
      <c r="D1224" s="31" t="s">
        <v>1974</v>
      </c>
      <c r="E1224" s="19" t="s">
        <v>2073</v>
      </c>
      <c r="F1224" s="19">
        <v>6</v>
      </c>
      <c r="G1224" s="19" t="str">
        <f t="shared" si="40"/>
        <v>20802</v>
      </c>
      <c r="I1224" s="32" t="s">
        <v>1974</v>
      </c>
      <c r="J1224" s="20">
        <v>2</v>
      </c>
      <c r="K1224" s="20" t="s">
        <v>2038</v>
      </c>
    </row>
    <row r="1225" spans="1:11">
      <c r="A1225" s="16" t="s">
        <v>2041</v>
      </c>
      <c r="B1225" s="17">
        <v>2</v>
      </c>
      <c r="C1225" s="17" t="str">
        <f t="shared" si="39"/>
        <v>205</v>
      </c>
      <c r="D1225" s="31" t="s">
        <v>1974</v>
      </c>
      <c r="E1225" s="19">
        <v>2299999</v>
      </c>
      <c r="F1225" s="19">
        <v>45</v>
      </c>
      <c r="G1225" s="19" t="str">
        <f t="shared" si="40"/>
        <v>22999</v>
      </c>
      <c r="I1225" s="32" t="s">
        <v>1974</v>
      </c>
      <c r="J1225" s="20">
        <v>2</v>
      </c>
      <c r="K1225" s="20" t="s">
        <v>2038</v>
      </c>
    </row>
    <row r="1226" spans="1:11">
      <c r="A1226" s="16" t="s">
        <v>2040</v>
      </c>
      <c r="B1226" s="17">
        <v>2</v>
      </c>
      <c r="C1226" s="17" t="str">
        <f t="shared" si="39"/>
        <v>205</v>
      </c>
      <c r="D1226" s="31" t="s">
        <v>1974</v>
      </c>
      <c r="E1226" s="19">
        <v>2299999</v>
      </c>
      <c r="F1226" s="19">
        <v>60</v>
      </c>
      <c r="G1226" s="19" t="str">
        <f t="shared" si="40"/>
        <v>22999</v>
      </c>
      <c r="I1226" s="32" t="s">
        <v>1974</v>
      </c>
      <c r="J1226" s="20">
        <v>2</v>
      </c>
      <c r="K1226" s="20" t="s">
        <v>2038</v>
      </c>
    </row>
    <row r="1227" spans="1:11">
      <c r="A1227" s="16" t="s">
        <v>2047</v>
      </c>
      <c r="B1227" s="17">
        <v>2</v>
      </c>
      <c r="C1227" s="17" t="str">
        <f t="shared" si="39"/>
        <v>205</v>
      </c>
      <c r="D1227" s="31" t="s">
        <v>1974</v>
      </c>
      <c r="E1227" s="19">
        <v>2299999</v>
      </c>
      <c r="F1227" s="19">
        <v>4</v>
      </c>
      <c r="G1227" s="19" t="str">
        <f t="shared" si="40"/>
        <v>22999</v>
      </c>
      <c r="I1227" s="32" t="s">
        <v>1974</v>
      </c>
      <c r="J1227" s="20">
        <v>2</v>
      </c>
      <c r="K1227" s="20" t="s">
        <v>2038</v>
      </c>
    </row>
    <row r="1228" spans="1:11">
      <c r="A1228" s="16" t="s">
        <v>1976</v>
      </c>
      <c r="B1228" s="17">
        <v>1</v>
      </c>
      <c r="C1228" s="17" t="str">
        <f t="shared" si="39"/>
        <v>221</v>
      </c>
      <c r="D1228" s="31" t="s">
        <v>1974</v>
      </c>
      <c r="E1228" s="19" t="s">
        <v>2223</v>
      </c>
      <c r="F1228" s="19">
        <v>4</v>
      </c>
      <c r="G1228" s="19" t="str">
        <f t="shared" si="40"/>
        <v>21507</v>
      </c>
      <c r="I1228" s="32" t="s">
        <v>1974</v>
      </c>
      <c r="J1228" s="20">
        <v>1</v>
      </c>
      <c r="K1228" s="20" t="s">
        <v>2173</v>
      </c>
    </row>
    <row r="1229" spans="1:11">
      <c r="A1229" s="16" t="s">
        <v>2047</v>
      </c>
      <c r="B1229" s="17">
        <v>2</v>
      </c>
      <c r="C1229" s="17" t="str">
        <f t="shared" si="39"/>
        <v>205</v>
      </c>
      <c r="D1229" s="31" t="s">
        <v>1974</v>
      </c>
      <c r="E1229" s="19" t="s">
        <v>2125</v>
      </c>
      <c r="F1229" s="19">
        <v>10</v>
      </c>
      <c r="G1229" s="19" t="str">
        <f t="shared" si="40"/>
        <v>21201</v>
      </c>
      <c r="I1229" s="32" t="s">
        <v>1974</v>
      </c>
      <c r="J1229" s="20">
        <v>2</v>
      </c>
      <c r="K1229" s="20" t="s">
        <v>2038</v>
      </c>
    </row>
    <row r="1230" spans="1:11">
      <c r="A1230" s="16" t="s">
        <v>2041</v>
      </c>
      <c r="B1230" s="17">
        <v>2</v>
      </c>
      <c r="C1230" s="17" t="str">
        <f t="shared" si="39"/>
        <v>205</v>
      </c>
      <c r="D1230" s="31" t="s">
        <v>1974</v>
      </c>
      <c r="E1230" s="19" t="s">
        <v>2125</v>
      </c>
      <c r="F1230" s="19">
        <v>1</v>
      </c>
      <c r="G1230" s="19" t="str">
        <f t="shared" si="40"/>
        <v>21201</v>
      </c>
      <c r="I1230" s="32" t="s">
        <v>1974</v>
      </c>
      <c r="J1230" s="20">
        <v>2</v>
      </c>
      <c r="K1230" s="20" t="s">
        <v>2038</v>
      </c>
    </row>
    <row r="1231" spans="1:11">
      <c r="A1231" s="16" t="s">
        <v>2040</v>
      </c>
      <c r="B1231" s="17">
        <v>2</v>
      </c>
      <c r="C1231" s="17" t="str">
        <f t="shared" si="39"/>
        <v>205</v>
      </c>
      <c r="D1231" s="31" t="s">
        <v>1974</v>
      </c>
      <c r="E1231" s="19" t="s">
        <v>2125</v>
      </c>
      <c r="F1231" s="19">
        <v>14</v>
      </c>
      <c r="G1231" s="19" t="str">
        <f t="shared" si="40"/>
        <v>21201</v>
      </c>
      <c r="I1231" s="32" t="s">
        <v>1974</v>
      </c>
      <c r="J1231" s="20">
        <v>2</v>
      </c>
      <c r="K1231" s="20" t="s">
        <v>2038</v>
      </c>
    </row>
    <row r="1232" spans="1:11">
      <c r="A1232" s="16" t="s">
        <v>2047</v>
      </c>
      <c r="B1232" s="17">
        <v>2</v>
      </c>
      <c r="C1232" s="17" t="str">
        <f t="shared" si="39"/>
        <v>205</v>
      </c>
      <c r="D1232" s="31" t="s">
        <v>1974</v>
      </c>
      <c r="E1232" s="19" t="s">
        <v>2125</v>
      </c>
      <c r="F1232" s="19">
        <v>2</v>
      </c>
      <c r="G1232" s="19" t="str">
        <f t="shared" si="40"/>
        <v>21201</v>
      </c>
      <c r="I1232" s="32" t="s">
        <v>1974</v>
      </c>
      <c r="J1232" s="20">
        <v>2</v>
      </c>
      <c r="K1232" s="20" t="s">
        <v>2038</v>
      </c>
    </row>
    <row r="1233" spans="1:11">
      <c r="A1233" s="16" t="s">
        <v>2041</v>
      </c>
      <c r="B1233" s="17">
        <v>2</v>
      </c>
      <c r="C1233" s="17" t="str">
        <f t="shared" si="39"/>
        <v>205</v>
      </c>
      <c r="D1233" s="31" t="s">
        <v>1974</v>
      </c>
      <c r="E1233" s="19" t="s">
        <v>2125</v>
      </c>
      <c r="F1233" s="19">
        <v>4</v>
      </c>
      <c r="G1233" s="19" t="str">
        <f t="shared" si="40"/>
        <v>21201</v>
      </c>
      <c r="I1233" s="32" t="s">
        <v>1974</v>
      </c>
      <c r="J1233" s="20">
        <v>2</v>
      </c>
      <c r="K1233" s="20" t="s">
        <v>2038</v>
      </c>
    </row>
    <row r="1234" spans="1:11">
      <c r="A1234" s="16" t="s">
        <v>2047</v>
      </c>
      <c r="B1234" s="17">
        <v>2</v>
      </c>
      <c r="C1234" s="17" t="str">
        <f t="shared" si="39"/>
        <v>205</v>
      </c>
      <c r="D1234" s="31" t="s">
        <v>1973</v>
      </c>
      <c r="E1234" s="19" t="s">
        <v>2125</v>
      </c>
      <c r="F1234" s="19">
        <v>65</v>
      </c>
      <c r="G1234" s="19" t="str">
        <f t="shared" si="40"/>
        <v>21201</v>
      </c>
      <c r="I1234" s="32" t="s">
        <v>1973</v>
      </c>
      <c r="J1234" s="20">
        <v>2</v>
      </c>
      <c r="K1234" s="20" t="s">
        <v>2038</v>
      </c>
    </row>
    <row r="1235" spans="1:11">
      <c r="A1235" s="16" t="s">
        <v>2047</v>
      </c>
      <c r="B1235" s="17">
        <v>2</v>
      </c>
      <c r="C1235" s="17" t="str">
        <f t="shared" si="39"/>
        <v>205</v>
      </c>
      <c r="D1235" s="31" t="s">
        <v>1974</v>
      </c>
      <c r="E1235" s="19" t="s">
        <v>2125</v>
      </c>
      <c r="F1235" s="19">
        <v>6</v>
      </c>
      <c r="G1235" s="19" t="str">
        <f t="shared" si="40"/>
        <v>21201</v>
      </c>
      <c r="I1235" s="32" t="s">
        <v>1974</v>
      </c>
      <c r="J1235" s="20">
        <v>2</v>
      </c>
      <c r="K1235" s="20" t="s">
        <v>2038</v>
      </c>
    </row>
    <row r="1236" spans="1:11">
      <c r="A1236" s="16" t="s">
        <v>2047</v>
      </c>
      <c r="B1236" s="17">
        <v>2</v>
      </c>
      <c r="C1236" s="17" t="str">
        <f t="shared" si="39"/>
        <v>205</v>
      </c>
      <c r="D1236" s="31" t="s">
        <v>1974</v>
      </c>
      <c r="E1236" s="19" t="s">
        <v>2125</v>
      </c>
      <c r="F1236" s="19">
        <v>2</v>
      </c>
      <c r="G1236" s="19" t="str">
        <f t="shared" si="40"/>
        <v>21201</v>
      </c>
      <c r="I1236" s="32" t="s">
        <v>1974</v>
      </c>
      <c r="J1236" s="20">
        <v>2</v>
      </c>
      <c r="K1236" s="20" t="s">
        <v>2038</v>
      </c>
    </row>
    <row r="1237" spans="1:11">
      <c r="A1237" s="16" t="s">
        <v>2047</v>
      </c>
      <c r="B1237" s="17">
        <v>2</v>
      </c>
      <c r="C1237" s="17" t="str">
        <f t="shared" si="39"/>
        <v>205</v>
      </c>
      <c r="D1237" s="31" t="s">
        <v>1974</v>
      </c>
      <c r="E1237" s="19" t="s">
        <v>2125</v>
      </c>
      <c r="F1237" s="19">
        <v>6</v>
      </c>
      <c r="G1237" s="19" t="str">
        <f t="shared" si="40"/>
        <v>21201</v>
      </c>
      <c r="I1237" s="32" t="s">
        <v>1974</v>
      </c>
      <c r="J1237" s="20">
        <v>2</v>
      </c>
      <c r="K1237" s="20" t="s">
        <v>2038</v>
      </c>
    </row>
    <row r="1238" spans="1:11">
      <c r="A1238" s="16" t="s">
        <v>2041</v>
      </c>
      <c r="B1238" s="17">
        <v>2</v>
      </c>
      <c r="C1238" s="17" t="str">
        <f t="shared" si="39"/>
        <v>205</v>
      </c>
      <c r="D1238" s="31" t="s">
        <v>1974</v>
      </c>
      <c r="E1238" s="19" t="s">
        <v>2125</v>
      </c>
      <c r="F1238" s="19">
        <v>2</v>
      </c>
      <c r="G1238" s="19" t="str">
        <f t="shared" si="40"/>
        <v>21201</v>
      </c>
      <c r="I1238" s="32" t="s">
        <v>1974</v>
      </c>
      <c r="J1238" s="20">
        <v>2</v>
      </c>
      <c r="K1238" s="20" t="s">
        <v>2038</v>
      </c>
    </row>
    <row r="1239" spans="1:11">
      <c r="A1239" s="16" t="s">
        <v>2041</v>
      </c>
      <c r="B1239" s="17">
        <v>2</v>
      </c>
      <c r="C1239" s="17" t="str">
        <f t="shared" si="39"/>
        <v>205</v>
      </c>
      <c r="D1239" s="31" t="s">
        <v>1974</v>
      </c>
      <c r="E1239" s="19" t="s">
        <v>2134</v>
      </c>
      <c r="F1239" s="19">
        <v>10</v>
      </c>
      <c r="G1239" s="19" t="str">
        <f t="shared" si="40"/>
        <v>21205</v>
      </c>
      <c r="I1239" s="32" t="s">
        <v>1974</v>
      </c>
      <c r="J1239" s="20">
        <v>2</v>
      </c>
      <c r="K1239" s="20" t="s">
        <v>2038</v>
      </c>
    </row>
    <row r="1240" spans="1:11">
      <c r="A1240" s="16" t="s">
        <v>2040</v>
      </c>
      <c r="B1240" s="17">
        <v>2</v>
      </c>
      <c r="C1240" s="17" t="str">
        <f t="shared" si="39"/>
        <v>205</v>
      </c>
      <c r="D1240" s="31" t="s">
        <v>2044</v>
      </c>
      <c r="E1240" s="19" t="s">
        <v>2223</v>
      </c>
      <c r="F1240" s="19">
        <v>5</v>
      </c>
      <c r="G1240" s="19" t="str">
        <f t="shared" si="40"/>
        <v>21507</v>
      </c>
      <c r="I1240" s="32" t="s">
        <v>2044</v>
      </c>
      <c r="J1240" s="20">
        <v>2</v>
      </c>
      <c r="K1240" s="20" t="s">
        <v>2038</v>
      </c>
    </row>
    <row r="1241" spans="1:11">
      <c r="A1241" s="16" t="s">
        <v>2047</v>
      </c>
      <c r="B1241" s="17">
        <v>2</v>
      </c>
      <c r="C1241" s="17" t="str">
        <f t="shared" si="39"/>
        <v>205</v>
      </c>
      <c r="D1241" s="31" t="s">
        <v>2044</v>
      </c>
      <c r="E1241" s="19" t="s">
        <v>1970</v>
      </c>
      <c r="F1241" s="19">
        <v>1</v>
      </c>
      <c r="G1241" s="19" t="str">
        <f t="shared" si="40"/>
        <v>20805</v>
      </c>
      <c r="I1241" s="32" t="s">
        <v>2044</v>
      </c>
      <c r="J1241" s="20">
        <v>2</v>
      </c>
      <c r="K1241" s="20" t="s">
        <v>2038</v>
      </c>
    </row>
    <row r="1242" spans="1:11">
      <c r="A1242" s="16" t="s">
        <v>2037</v>
      </c>
      <c r="B1242" s="17">
        <v>2</v>
      </c>
      <c r="C1242" s="17" t="str">
        <f t="shared" si="39"/>
        <v>205</v>
      </c>
      <c r="D1242" s="31" t="s">
        <v>1974</v>
      </c>
      <c r="E1242" s="19" t="s">
        <v>2125</v>
      </c>
      <c r="F1242" s="19">
        <v>1</v>
      </c>
      <c r="G1242" s="19" t="str">
        <f t="shared" si="40"/>
        <v>21201</v>
      </c>
      <c r="I1242" s="32" t="s">
        <v>1974</v>
      </c>
      <c r="J1242" s="20">
        <v>2</v>
      </c>
      <c r="K1242" s="20" t="s">
        <v>2038</v>
      </c>
    </row>
    <row r="1243" spans="1:11">
      <c r="A1243" s="16" t="s">
        <v>1976</v>
      </c>
      <c r="B1243" s="17">
        <v>7</v>
      </c>
      <c r="C1243" s="17" t="str">
        <f t="shared" si="39"/>
        <v>221</v>
      </c>
      <c r="D1243" s="31" t="s">
        <v>1974</v>
      </c>
      <c r="E1243" s="19" t="s">
        <v>2125</v>
      </c>
      <c r="F1243" s="19">
        <v>28</v>
      </c>
      <c r="G1243" s="19" t="str">
        <f t="shared" si="40"/>
        <v>21201</v>
      </c>
      <c r="I1243" s="32" t="s">
        <v>1974</v>
      </c>
      <c r="J1243" s="20">
        <v>7</v>
      </c>
      <c r="K1243" s="20" t="s">
        <v>2173</v>
      </c>
    </row>
    <row r="1244" spans="1:11">
      <c r="A1244" s="16" t="s">
        <v>2062</v>
      </c>
      <c r="B1244" s="17">
        <v>3</v>
      </c>
      <c r="C1244" s="17" t="str">
        <f t="shared" si="39"/>
        <v>208</v>
      </c>
      <c r="D1244" s="31" t="s">
        <v>1973</v>
      </c>
      <c r="E1244" s="19" t="s">
        <v>2125</v>
      </c>
      <c r="F1244" s="19">
        <v>7</v>
      </c>
      <c r="G1244" s="19" t="str">
        <f t="shared" si="40"/>
        <v>21201</v>
      </c>
      <c r="I1244" s="32" t="s">
        <v>1973</v>
      </c>
      <c r="J1244" s="20">
        <v>3</v>
      </c>
      <c r="K1244" s="20" t="s">
        <v>2069</v>
      </c>
    </row>
    <row r="1245" spans="1:11">
      <c r="A1245" s="16" t="s">
        <v>2037</v>
      </c>
      <c r="B1245" s="17">
        <v>1</v>
      </c>
      <c r="C1245" s="17" t="str">
        <f t="shared" si="39"/>
        <v>205</v>
      </c>
      <c r="D1245" s="31" t="s">
        <v>1974</v>
      </c>
      <c r="E1245" s="19" t="s">
        <v>2125</v>
      </c>
      <c r="F1245" s="19">
        <v>2</v>
      </c>
      <c r="G1245" s="19" t="str">
        <f t="shared" si="40"/>
        <v>21201</v>
      </c>
      <c r="I1245" s="32" t="s">
        <v>1974</v>
      </c>
      <c r="J1245" s="20">
        <v>1</v>
      </c>
      <c r="K1245" s="20" t="s">
        <v>2038</v>
      </c>
    </row>
    <row r="1246" spans="1:11">
      <c r="A1246" s="16" t="s">
        <v>2040</v>
      </c>
      <c r="B1246" s="17">
        <v>1</v>
      </c>
      <c r="C1246" s="17" t="str">
        <f t="shared" si="39"/>
        <v>205</v>
      </c>
      <c r="D1246" s="31" t="s">
        <v>1974</v>
      </c>
      <c r="E1246" s="19" t="s">
        <v>2010</v>
      </c>
      <c r="F1246" s="19">
        <v>6</v>
      </c>
      <c r="G1246" s="19" t="str">
        <f t="shared" si="40"/>
        <v>20123</v>
      </c>
      <c r="I1246" s="32" t="s">
        <v>1974</v>
      </c>
      <c r="J1246" s="20">
        <v>1</v>
      </c>
      <c r="K1246" s="20" t="s">
        <v>2038</v>
      </c>
    </row>
    <row r="1247" spans="1:11">
      <c r="A1247" s="16" t="s">
        <v>2048</v>
      </c>
      <c r="B1247" s="17">
        <v>1</v>
      </c>
      <c r="C1247" s="17" t="str">
        <f t="shared" si="39"/>
        <v>205</v>
      </c>
      <c r="D1247" s="31" t="s">
        <v>1974</v>
      </c>
      <c r="E1247" s="19" t="s">
        <v>2125</v>
      </c>
      <c r="F1247" s="19">
        <v>1</v>
      </c>
      <c r="G1247" s="19" t="str">
        <f t="shared" si="40"/>
        <v>21201</v>
      </c>
      <c r="I1247" s="32" t="s">
        <v>1974</v>
      </c>
      <c r="J1247" s="20">
        <v>1</v>
      </c>
      <c r="K1247" s="20" t="s">
        <v>2038</v>
      </c>
    </row>
    <row r="1248" spans="1:11">
      <c r="A1248" s="16" t="s">
        <v>2048</v>
      </c>
      <c r="B1248" s="17">
        <v>1</v>
      </c>
      <c r="C1248" s="17" t="str">
        <f t="shared" si="39"/>
        <v>205</v>
      </c>
      <c r="D1248" s="31" t="s">
        <v>1974</v>
      </c>
      <c r="E1248" s="19" t="s">
        <v>2027</v>
      </c>
      <c r="F1248" s="19">
        <v>10</v>
      </c>
      <c r="G1248" s="19" t="str">
        <f t="shared" si="40"/>
        <v>20199</v>
      </c>
      <c r="I1248" s="32" t="s">
        <v>1974</v>
      </c>
      <c r="J1248" s="20">
        <v>1</v>
      </c>
      <c r="K1248" s="20" t="s">
        <v>2038</v>
      </c>
    </row>
    <row r="1249" spans="1:11">
      <c r="A1249" s="16" t="s">
        <v>2051</v>
      </c>
      <c r="B1249" s="17">
        <v>1</v>
      </c>
      <c r="C1249" s="17" t="str">
        <f t="shared" si="39"/>
        <v>205</v>
      </c>
      <c r="D1249" s="31" t="s">
        <v>1974</v>
      </c>
      <c r="E1249" s="19" t="s">
        <v>2223</v>
      </c>
      <c r="F1249" s="19">
        <v>16</v>
      </c>
      <c r="G1249" s="19" t="str">
        <f t="shared" si="40"/>
        <v>21507</v>
      </c>
      <c r="I1249" s="32" t="s">
        <v>1974</v>
      </c>
      <c r="J1249" s="20">
        <v>1</v>
      </c>
      <c r="K1249" s="20" t="s">
        <v>2038</v>
      </c>
    </row>
    <row r="1250" spans="1:11">
      <c r="A1250" s="16" t="s">
        <v>2051</v>
      </c>
      <c r="B1250" s="17">
        <v>1</v>
      </c>
      <c r="C1250" s="17" t="str">
        <f t="shared" si="39"/>
        <v>205</v>
      </c>
      <c r="D1250" s="31" t="s">
        <v>1974</v>
      </c>
      <c r="E1250" s="19" t="s">
        <v>1976</v>
      </c>
      <c r="F1250" s="19">
        <v>5</v>
      </c>
      <c r="G1250" s="19" t="str">
        <f t="shared" si="40"/>
        <v>22102</v>
      </c>
      <c r="I1250" s="32" t="s">
        <v>1974</v>
      </c>
      <c r="J1250" s="20">
        <v>1</v>
      </c>
      <c r="K1250" s="20" t="s">
        <v>2038</v>
      </c>
    </row>
    <row r="1251" spans="1:11">
      <c r="A1251" s="16" t="s">
        <v>2194</v>
      </c>
      <c r="B1251" s="17">
        <v>14</v>
      </c>
      <c r="C1251" s="17" t="str">
        <f t="shared" si="39"/>
        <v>207</v>
      </c>
      <c r="D1251" s="31" t="s">
        <v>2044</v>
      </c>
      <c r="E1251" s="19" t="s">
        <v>1970</v>
      </c>
      <c r="F1251" s="19">
        <v>1</v>
      </c>
      <c r="G1251" s="19" t="str">
        <f t="shared" si="40"/>
        <v>20805</v>
      </c>
      <c r="I1251" s="32" t="s">
        <v>2044</v>
      </c>
      <c r="J1251" s="20">
        <v>14</v>
      </c>
      <c r="K1251" s="20" t="s">
        <v>2057</v>
      </c>
    </row>
    <row r="1252" spans="1:11">
      <c r="A1252" s="16" t="s">
        <v>2039</v>
      </c>
      <c r="B1252" s="17">
        <v>1</v>
      </c>
      <c r="C1252" s="17" t="str">
        <f t="shared" si="39"/>
        <v>205</v>
      </c>
      <c r="D1252" s="31" t="s">
        <v>1974</v>
      </c>
      <c r="E1252" s="19" t="s">
        <v>1970</v>
      </c>
      <c r="F1252" s="19">
        <v>1</v>
      </c>
      <c r="G1252" s="19" t="str">
        <f t="shared" si="40"/>
        <v>20805</v>
      </c>
      <c r="I1252" s="32" t="s">
        <v>1974</v>
      </c>
      <c r="J1252" s="20">
        <v>1</v>
      </c>
      <c r="K1252" s="20" t="s">
        <v>2038</v>
      </c>
    </row>
    <row r="1253" spans="1:11">
      <c r="A1253" s="16" t="s">
        <v>2042</v>
      </c>
      <c r="B1253" s="17">
        <v>1</v>
      </c>
      <c r="C1253" s="17" t="str">
        <f t="shared" si="39"/>
        <v>205</v>
      </c>
      <c r="D1253" s="31" t="s">
        <v>1974</v>
      </c>
      <c r="E1253" s="19" t="s">
        <v>2125</v>
      </c>
      <c r="F1253" s="19">
        <v>3</v>
      </c>
      <c r="G1253" s="19" t="str">
        <f t="shared" si="40"/>
        <v>21201</v>
      </c>
      <c r="I1253" s="32" t="s">
        <v>1974</v>
      </c>
      <c r="J1253" s="20">
        <v>1</v>
      </c>
      <c r="K1253" s="20" t="s">
        <v>2038</v>
      </c>
    </row>
    <row r="1254" spans="1:11">
      <c r="A1254" s="16" t="s">
        <v>2043</v>
      </c>
      <c r="B1254" s="17">
        <v>1</v>
      </c>
      <c r="C1254" s="17" t="str">
        <f t="shared" si="39"/>
        <v>205</v>
      </c>
      <c r="D1254" s="31" t="s">
        <v>1974</v>
      </c>
      <c r="E1254" s="19" t="s">
        <v>2125</v>
      </c>
      <c r="F1254" s="19">
        <v>2</v>
      </c>
      <c r="G1254" s="19" t="str">
        <f t="shared" si="40"/>
        <v>21201</v>
      </c>
      <c r="I1254" s="32" t="s">
        <v>1974</v>
      </c>
      <c r="J1254" s="20">
        <v>1</v>
      </c>
      <c r="K1254" s="20" t="s">
        <v>2038</v>
      </c>
    </row>
    <row r="1255" spans="1:11">
      <c r="A1255" s="16" t="s">
        <v>2042</v>
      </c>
      <c r="B1255" s="17">
        <v>1</v>
      </c>
      <c r="C1255" s="17" t="str">
        <f t="shared" si="39"/>
        <v>205</v>
      </c>
      <c r="D1255" s="31" t="s">
        <v>1974</v>
      </c>
      <c r="E1255" s="19" t="s">
        <v>2125</v>
      </c>
      <c r="F1255" s="19">
        <v>2</v>
      </c>
      <c r="G1255" s="19" t="str">
        <f t="shared" si="40"/>
        <v>21201</v>
      </c>
      <c r="I1255" s="32" t="s">
        <v>1974</v>
      </c>
      <c r="J1255" s="20">
        <v>1</v>
      </c>
      <c r="K1255" s="20" t="s">
        <v>2038</v>
      </c>
    </row>
    <row r="1256" spans="1:11">
      <c r="A1256" s="16" t="s">
        <v>1976</v>
      </c>
      <c r="B1256" s="17">
        <v>3</v>
      </c>
      <c r="C1256" s="17" t="str">
        <f t="shared" si="39"/>
        <v>221</v>
      </c>
      <c r="D1256" s="31" t="s">
        <v>1974</v>
      </c>
      <c r="E1256" s="19" t="s">
        <v>2125</v>
      </c>
      <c r="F1256" s="19">
        <v>1</v>
      </c>
      <c r="G1256" s="19" t="str">
        <f t="shared" si="40"/>
        <v>21201</v>
      </c>
      <c r="I1256" s="32" t="s">
        <v>1974</v>
      </c>
      <c r="J1256" s="20">
        <v>3</v>
      </c>
      <c r="K1256" s="20" t="s">
        <v>2173</v>
      </c>
    </row>
    <row r="1257" spans="1:11">
      <c r="A1257" s="16" t="s">
        <v>2042</v>
      </c>
      <c r="B1257" s="17">
        <v>1</v>
      </c>
      <c r="C1257" s="17" t="str">
        <f t="shared" si="39"/>
        <v>205</v>
      </c>
      <c r="D1257" s="31" t="s">
        <v>1974</v>
      </c>
      <c r="E1257" s="19" t="s">
        <v>2125</v>
      </c>
      <c r="F1257" s="19">
        <v>41</v>
      </c>
      <c r="G1257" s="19" t="str">
        <f t="shared" si="40"/>
        <v>21201</v>
      </c>
      <c r="I1257" s="32" t="s">
        <v>1974</v>
      </c>
      <c r="J1257" s="20">
        <v>1</v>
      </c>
      <c r="K1257" s="20" t="s">
        <v>2038</v>
      </c>
    </row>
    <row r="1258" spans="1:11">
      <c r="A1258" s="16" t="s">
        <v>1976</v>
      </c>
      <c r="B1258" s="17">
        <v>4</v>
      </c>
      <c r="C1258" s="17" t="str">
        <f t="shared" si="39"/>
        <v>221</v>
      </c>
      <c r="D1258" s="31" t="s">
        <v>1974</v>
      </c>
      <c r="E1258" s="19" t="s">
        <v>2125</v>
      </c>
      <c r="F1258" s="19">
        <v>2</v>
      </c>
      <c r="G1258" s="19" t="str">
        <f t="shared" si="40"/>
        <v>21201</v>
      </c>
      <c r="I1258" s="32" t="s">
        <v>1974</v>
      </c>
      <c r="J1258" s="20">
        <v>4</v>
      </c>
      <c r="K1258" s="20" t="s">
        <v>2173</v>
      </c>
    </row>
    <row r="1259" spans="1:11">
      <c r="A1259" s="16" t="s">
        <v>2062</v>
      </c>
      <c r="B1259" s="17">
        <v>1</v>
      </c>
      <c r="C1259" s="17" t="str">
        <f t="shared" si="39"/>
        <v>208</v>
      </c>
      <c r="D1259" s="31" t="s">
        <v>1973</v>
      </c>
      <c r="E1259" s="19" t="s">
        <v>2125</v>
      </c>
      <c r="F1259" s="19">
        <v>6</v>
      </c>
      <c r="G1259" s="19" t="str">
        <f t="shared" si="40"/>
        <v>21201</v>
      </c>
      <c r="I1259" s="32" t="s">
        <v>1973</v>
      </c>
      <c r="J1259" s="20">
        <v>1</v>
      </c>
      <c r="K1259" s="20" t="s">
        <v>2069</v>
      </c>
    </row>
    <row r="1260" spans="1:11">
      <c r="A1260" s="16" t="s">
        <v>2062</v>
      </c>
      <c r="B1260" s="17">
        <v>1</v>
      </c>
      <c r="C1260" s="17" t="str">
        <f t="shared" si="39"/>
        <v>208</v>
      </c>
      <c r="D1260" s="31" t="s">
        <v>1973</v>
      </c>
      <c r="E1260" s="19" t="s">
        <v>2223</v>
      </c>
      <c r="F1260" s="19">
        <v>4</v>
      </c>
      <c r="G1260" s="19" t="str">
        <f t="shared" si="40"/>
        <v>21507</v>
      </c>
      <c r="I1260" s="32" t="s">
        <v>1973</v>
      </c>
      <c r="J1260" s="20">
        <v>1</v>
      </c>
      <c r="K1260" s="20" t="s">
        <v>2069</v>
      </c>
    </row>
    <row r="1261" spans="1:11">
      <c r="A1261" s="16" t="s">
        <v>2047</v>
      </c>
      <c r="B1261" s="17">
        <v>1</v>
      </c>
      <c r="C1261" s="17" t="str">
        <f t="shared" si="39"/>
        <v>205</v>
      </c>
      <c r="D1261" s="31" t="s">
        <v>1974</v>
      </c>
      <c r="E1261" s="19" t="s">
        <v>2125</v>
      </c>
      <c r="F1261" s="19">
        <v>10</v>
      </c>
      <c r="G1261" s="19" t="str">
        <f t="shared" si="40"/>
        <v>21201</v>
      </c>
      <c r="I1261" s="32" t="s">
        <v>1974</v>
      </c>
      <c r="J1261" s="20">
        <v>1</v>
      </c>
      <c r="K1261" s="20" t="s">
        <v>2038</v>
      </c>
    </row>
    <row r="1262" spans="1:11">
      <c r="A1262" s="16" t="s">
        <v>2042</v>
      </c>
      <c r="B1262" s="17">
        <v>1</v>
      </c>
      <c r="C1262" s="17" t="str">
        <f t="shared" si="39"/>
        <v>205</v>
      </c>
      <c r="D1262" s="31" t="s">
        <v>1974</v>
      </c>
      <c r="E1262" s="19" t="s">
        <v>1970</v>
      </c>
      <c r="F1262" s="19">
        <v>1</v>
      </c>
      <c r="G1262" s="19" t="str">
        <f t="shared" si="40"/>
        <v>20805</v>
      </c>
      <c r="I1262" s="32" t="s">
        <v>1974</v>
      </c>
      <c r="J1262" s="20">
        <v>1</v>
      </c>
      <c r="K1262" s="20" t="s">
        <v>2038</v>
      </c>
    </row>
    <row r="1263" spans="1:11">
      <c r="A1263" s="16" t="s">
        <v>2042</v>
      </c>
      <c r="B1263" s="17">
        <v>1</v>
      </c>
      <c r="C1263" s="17" t="str">
        <f t="shared" si="39"/>
        <v>205</v>
      </c>
      <c r="D1263" s="31" t="s">
        <v>1974</v>
      </c>
      <c r="E1263" s="19" t="s">
        <v>1976</v>
      </c>
      <c r="F1263" s="19">
        <v>3</v>
      </c>
      <c r="G1263" s="19" t="str">
        <f t="shared" si="40"/>
        <v>22102</v>
      </c>
      <c r="I1263" s="32" t="s">
        <v>1974</v>
      </c>
      <c r="J1263" s="20">
        <v>1</v>
      </c>
      <c r="K1263" s="20" t="s">
        <v>2038</v>
      </c>
    </row>
    <row r="1264" spans="1:11">
      <c r="A1264" s="16" t="s">
        <v>2042</v>
      </c>
      <c r="B1264" s="17">
        <v>1</v>
      </c>
      <c r="C1264" s="17" t="str">
        <f t="shared" si="39"/>
        <v>205</v>
      </c>
      <c r="D1264" s="31" t="s">
        <v>1974</v>
      </c>
      <c r="E1264" s="19" t="s">
        <v>2125</v>
      </c>
      <c r="F1264" s="19">
        <v>4</v>
      </c>
      <c r="G1264" s="19" t="str">
        <f t="shared" si="40"/>
        <v>21201</v>
      </c>
      <c r="I1264" s="32" t="s">
        <v>1974</v>
      </c>
      <c r="J1264" s="20">
        <v>1</v>
      </c>
      <c r="K1264" s="20" t="s">
        <v>2038</v>
      </c>
    </row>
    <row r="1265" spans="1:11">
      <c r="A1265" s="16" t="s">
        <v>2048</v>
      </c>
      <c r="B1265" s="17">
        <v>1</v>
      </c>
      <c r="C1265" s="17" t="str">
        <f t="shared" si="39"/>
        <v>205</v>
      </c>
      <c r="D1265" s="31" t="s">
        <v>1973</v>
      </c>
      <c r="E1265" s="19" t="s">
        <v>2125</v>
      </c>
      <c r="F1265" s="19">
        <v>70</v>
      </c>
      <c r="G1265" s="19" t="str">
        <f t="shared" si="40"/>
        <v>21201</v>
      </c>
      <c r="I1265" s="32" t="s">
        <v>1973</v>
      </c>
      <c r="J1265" s="20">
        <v>1</v>
      </c>
      <c r="K1265" s="20" t="s">
        <v>2038</v>
      </c>
    </row>
    <row r="1266" spans="1:11">
      <c r="A1266" s="16" t="s">
        <v>2041</v>
      </c>
      <c r="B1266" s="17">
        <v>1</v>
      </c>
      <c r="C1266" s="17" t="str">
        <f t="shared" si="39"/>
        <v>205</v>
      </c>
      <c r="D1266" s="31" t="s">
        <v>2044</v>
      </c>
      <c r="E1266" s="19" t="s">
        <v>2125</v>
      </c>
      <c r="F1266" s="19">
        <v>2</v>
      </c>
      <c r="G1266" s="19" t="str">
        <f t="shared" si="40"/>
        <v>21201</v>
      </c>
      <c r="I1266" s="32" t="s">
        <v>2044</v>
      </c>
      <c r="J1266" s="20">
        <v>1</v>
      </c>
      <c r="K1266" s="20" t="s">
        <v>2038</v>
      </c>
    </row>
    <row r="1267" spans="1:11">
      <c r="A1267" s="16" t="s">
        <v>2041</v>
      </c>
      <c r="B1267" s="17">
        <v>1</v>
      </c>
      <c r="C1267" s="17" t="str">
        <f t="shared" si="39"/>
        <v>205</v>
      </c>
      <c r="D1267" s="31" t="s">
        <v>1974</v>
      </c>
      <c r="E1267" s="19" t="s">
        <v>2125</v>
      </c>
      <c r="F1267" s="19">
        <v>2</v>
      </c>
      <c r="G1267" s="19" t="str">
        <f t="shared" si="40"/>
        <v>21201</v>
      </c>
      <c r="I1267" s="32" t="s">
        <v>1974</v>
      </c>
      <c r="J1267" s="20">
        <v>1</v>
      </c>
      <c r="K1267" s="20" t="s">
        <v>2038</v>
      </c>
    </row>
    <row r="1268" spans="1:11">
      <c r="A1268" s="16" t="s">
        <v>2047</v>
      </c>
      <c r="B1268" s="17">
        <v>1</v>
      </c>
      <c r="C1268" s="17" t="str">
        <f t="shared" si="39"/>
        <v>205</v>
      </c>
      <c r="D1268" s="31" t="s">
        <v>1974</v>
      </c>
      <c r="E1268" s="19" t="s">
        <v>2223</v>
      </c>
      <c r="F1268" s="19">
        <v>2</v>
      </c>
      <c r="G1268" s="19" t="str">
        <f t="shared" si="40"/>
        <v>21507</v>
      </c>
      <c r="I1268" s="32" t="s">
        <v>1974</v>
      </c>
      <c r="J1268" s="20">
        <v>1</v>
      </c>
      <c r="K1268" s="20" t="s">
        <v>2038</v>
      </c>
    </row>
    <row r="1269" spans="1:11">
      <c r="A1269" s="16" t="s">
        <v>2041</v>
      </c>
      <c r="B1269" s="17">
        <v>1</v>
      </c>
      <c r="C1269" s="17" t="str">
        <f t="shared" si="39"/>
        <v>205</v>
      </c>
      <c r="D1269" s="31" t="s">
        <v>1974</v>
      </c>
      <c r="E1269" s="19" t="s">
        <v>2125</v>
      </c>
      <c r="F1269" s="19">
        <v>10</v>
      </c>
      <c r="G1269" s="19" t="str">
        <f t="shared" si="40"/>
        <v>21201</v>
      </c>
      <c r="I1269" s="32" t="s">
        <v>1974</v>
      </c>
      <c r="J1269" s="20">
        <v>1</v>
      </c>
      <c r="K1269" s="20" t="s">
        <v>2038</v>
      </c>
    </row>
    <row r="1270" spans="1:11">
      <c r="A1270" s="16" t="s">
        <v>2040</v>
      </c>
      <c r="B1270" s="17">
        <v>1</v>
      </c>
      <c r="C1270" s="17" t="str">
        <f t="shared" si="39"/>
        <v>205</v>
      </c>
      <c r="D1270" s="31" t="s">
        <v>1974</v>
      </c>
      <c r="E1270" s="19" t="s">
        <v>1976</v>
      </c>
      <c r="F1270" s="19">
        <v>3</v>
      </c>
      <c r="G1270" s="19" t="str">
        <f t="shared" si="40"/>
        <v>22102</v>
      </c>
      <c r="I1270" s="32" t="s">
        <v>1974</v>
      </c>
      <c r="J1270" s="20">
        <v>1</v>
      </c>
      <c r="K1270" s="20" t="s">
        <v>2038</v>
      </c>
    </row>
    <row r="1271" spans="1:11">
      <c r="A1271" s="16" t="s">
        <v>2040</v>
      </c>
      <c r="B1271" s="17">
        <v>1</v>
      </c>
      <c r="C1271" s="17" t="str">
        <f t="shared" si="39"/>
        <v>205</v>
      </c>
      <c r="D1271" s="31" t="s">
        <v>1974</v>
      </c>
      <c r="E1271" s="19" t="s">
        <v>2125</v>
      </c>
      <c r="F1271" s="19">
        <v>9</v>
      </c>
      <c r="G1271" s="19" t="str">
        <f t="shared" si="40"/>
        <v>21201</v>
      </c>
      <c r="I1271" s="32" t="s">
        <v>1974</v>
      </c>
      <c r="J1271" s="20">
        <v>1</v>
      </c>
      <c r="K1271" s="20" t="s">
        <v>2038</v>
      </c>
    </row>
    <row r="1272" spans="1:11">
      <c r="A1272" s="16" t="s">
        <v>2040</v>
      </c>
      <c r="B1272" s="17">
        <v>1</v>
      </c>
      <c r="C1272" s="17" t="str">
        <f t="shared" si="39"/>
        <v>205</v>
      </c>
      <c r="D1272" s="31" t="s">
        <v>1973</v>
      </c>
      <c r="E1272" s="19" t="s">
        <v>2125</v>
      </c>
      <c r="F1272" s="19">
        <v>3</v>
      </c>
      <c r="G1272" s="19" t="str">
        <f t="shared" si="40"/>
        <v>21201</v>
      </c>
      <c r="I1272" s="32" t="s">
        <v>1973</v>
      </c>
      <c r="J1272" s="20">
        <v>1</v>
      </c>
      <c r="K1272" s="20" t="s">
        <v>2038</v>
      </c>
    </row>
    <row r="1273" spans="1:11">
      <c r="A1273" s="16" t="s">
        <v>2040</v>
      </c>
      <c r="B1273" s="17">
        <v>1</v>
      </c>
      <c r="C1273" s="17" t="str">
        <f t="shared" si="39"/>
        <v>205</v>
      </c>
      <c r="D1273" s="31" t="s">
        <v>1974</v>
      </c>
      <c r="E1273" s="19" t="s">
        <v>2205</v>
      </c>
      <c r="F1273" s="19">
        <v>3</v>
      </c>
      <c r="G1273" s="19" t="str">
        <f t="shared" si="40"/>
        <v>21301</v>
      </c>
      <c r="I1273" s="32" t="s">
        <v>1974</v>
      </c>
      <c r="J1273" s="20">
        <v>1</v>
      </c>
      <c r="K1273" s="20" t="s">
        <v>2038</v>
      </c>
    </row>
    <row r="1274" spans="1:11">
      <c r="A1274" s="16" t="s">
        <v>2047</v>
      </c>
      <c r="B1274" s="17">
        <v>1</v>
      </c>
      <c r="C1274" s="17" t="str">
        <f t="shared" si="39"/>
        <v>205</v>
      </c>
      <c r="D1274" s="31" t="s">
        <v>1974</v>
      </c>
      <c r="E1274" s="19" t="s">
        <v>2125</v>
      </c>
      <c r="F1274" s="19">
        <v>1</v>
      </c>
      <c r="G1274" s="19" t="str">
        <f t="shared" si="40"/>
        <v>21201</v>
      </c>
      <c r="I1274" s="32" t="s">
        <v>1974</v>
      </c>
      <c r="J1274" s="20">
        <v>1</v>
      </c>
      <c r="K1274" s="20" t="s">
        <v>2038</v>
      </c>
    </row>
    <row r="1275" spans="1:11">
      <c r="A1275" s="16" t="s">
        <v>2040</v>
      </c>
      <c r="B1275" s="17">
        <v>1</v>
      </c>
      <c r="C1275" s="17" t="str">
        <f t="shared" si="39"/>
        <v>205</v>
      </c>
      <c r="D1275" s="31" t="s">
        <v>1974</v>
      </c>
      <c r="E1275" s="19" t="s">
        <v>2125</v>
      </c>
      <c r="F1275" s="19">
        <v>10</v>
      </c>
      <c r="G1275" s="19" t="str">
        <f t="shared" si="40"/>
        <v>21201</v>
      </c>
      <c r="I1275" s="32" t="s">
        <v>1974</v>
      </c>
      <c r="J1275" s="20">
        <v>1</v>
      </c>
      <c r="K1275" s="20" t="s">
        <v>2038</v>
      </c>
    </row>
    <row r="1276" spans="1:11">
      <c r="A1276" s="16" t="s">
        <v>2040</v>
      </c>
      <c r="B1276" s="17">
        <v>1</v>
      </c>
      <c r="C1276" s="17" t="str">
        <f t="shared" si="39"/>
        <v>205</v>
      </c>
      <c r="D1276" s="31" t="s">
        <v>1974</v>
      </c>
      <c r="E1276" s="19" t="s">
        <v>2125</v>
      </c>
      <c r="F1276" s="19">
        <v>6</v>
      </c>
      <c r="G1276" s="19" t="str">
        <f t="shared" si="40"/>
        <v>21201</v>
      </c>
      <c r="I1276" s="32" t="s">
        <v>1974</v>
      </c>
      <c r="J1276" s="20">
        <v>1</v>
      </c>
      <c r="K1276" s="20" t="s">
        <v>2038</v>
      </c>
    </row>
    <row r="1277" spans="1:11">
      <c r="A1277" s="16" t="s">
        <v>2062</v>
      </c>
      <c r="B1277" s="17">
        <v>2</v>
      </c>
      <c r="C1277" s="17" t="str">
        <f t="shared" si="39"/>
        <v>208</v>
      </c>
      <c r="D1277" s="31" t="s">
        <v>1973</v>
      </c>
      <c r="E1277" s="19" t="s">
        <v>2125</v>
      </c>
      <c r="F1277" s="19">
        <v>1</v>
      </c>
      <c r="G1277" s="19" t="str">
        <f t="shared" si="40"/>
        <v>21201</v>
      </c>
      <c r="I1277" s="32" t="s">
        <v>1973</v>
      </c>
      <c r="J1277" s="20">
        <v>2</v>
      </c>
      <c r="K1277" s="20" t="s">
        <v>2069</v>
      </c>
    </row>
    <row r="1278" spans="1:11">
      <c r="A1278" s="16" t="s">
        <v>1976</v>
      </c>
      <c r="B1278" s="17">
        <v>7</v>
      </c>
      <c r="C1278" s="17" t="str">
        <f t="shared" si="39"/>
        <v>221</v>
      </c>
      <c r="D1278" s="31" t="s">
        <v>1974</v>
      </c>
      <c r="E1278" s="19" t="s">
        <v>2077</v>
      </c>
      <c r="F1278" s="19">
        <v>4</v>
      </c>
      <c r="G1278" s="19" t="str">
        <f t="shared" si="40"/>
        <v>20805</v>
      </c>
      <c r="I1278" s="32" t="s">
        <v>1974</v>
      </c>
      <c r="J1278" s="20">
        <v>7</v>
      </c>
      <c r="K1278" s="20" t="s">
        <v>2173</v>
      </c>
    </row>
    <row r="1279" spans="1:11">
      <c r="A1279" s="16" t="s">
        <v>2062</v>
      </c>
      <c r="B1279" s="17">
        <v>3</v>
      </c>
      <c r="C1279" s="17" t="str">
        <f t="shared" si="39"/>
        <v>208</v>
      </c>
      <c r="D1279" s="31" t="s">
        <v>1973</v>
      </c>
      <c r="E1279" s="19" t="s">
        <v>2125</v>
      </c>
      <c r="F1279" s="19">
        <v>12</v>
      </c>
      <c r="G1279" s="19" t="str">
        <f t="shared" si="40"/>
        <v>21201</v>
      </c>
      <c r="I1279" s="32" t="s">
        <v>1973</v>
      </c>
      <c r="J1279" s="20">
        <v>3</v>
      </c>
      <c r="K1279" s="20" t="s">
        <v>2069</v>
      </c>
    </row>
    <row r="1280" spans="1:11">
      <c r="A1280" s="16" t="s">
        <v>2040</v>
      </c>
      <c r="B1280" s="17">
        <v>1</v>
      </c>
      <c r="C1280" s="17" t="str">
        <f t="shared" si="39"/>
        <v>205</v>
      </c>
      <c r="D1280" s="31" t="s">
        <v>1974</v>
      </c>
      <c r="E1280" s="19" t="s">
        <v>2223</v>
      </c>
      <c r="F1280" s="19">
        <v>9</v>
      </c>
      <c r="G1280" s="19" t="str">
        <f t="shared" si="40"/>
        <v>21507</v>
      </c>
      <c r="I1280" s="32" t="s">
        <v>1974</v>
      </c>
      <c r="J1280" s="20">
        <v>1</v>
      </c>
      <c r="K1280" s="20" t="s">
        <v>2038</v>
      </c>
    </row>
    <row r="1281" spans="1:11">
      <c r="A1281" s="16" t="s">
        <v>2040</v>
      </c>
      <c r="B1281" s="17">
        <v>1</v>
      </c>
      <c r="C1281" s="17" t="str">
        <f t="shared" si="39"/>
        <v>205</v>
      </c>
      <c r="D1281" s="31" t="s">
        <v>1974</v>
      </c>
      <c r="E1281" s="19" t="s">
        <v>2130</v>
      </c>
      <c r="F1281" s="19">
        <v>2</v>
      </c>
      <c r="G1281" s="19" t="str">
        <f t="shared" si="40"/>
        <v>21201</v>
      </c>
      <c r="I1281" s="32" t="s">
        <v>1974</v>
      </c>
      <c r="J1281" s="20">
        <v>1</v>
      </c>
      <c r="K1281" s="20" t="s">
        <v>2038</v>
      </c>
    </row>
    <row r="1282" spans="1:11">
      <c r="A1282" s="16" t="s">
        <v>2041</v>
      </c>
      <c r="B1282" s="17">
        <v>1</v>
      </c>
      <c r="C1282" s="17" t="str">
        <f t="shared" si="39"/>
        <v>205</v>
      </c>
      <c r="D1282" s="31" t="s">
        <v>2044</v>
      </c>
      <c r="E1282" s="19" t="s">
        <v>1970</v>
      </c>
      <c r="F1282" s="19">
        <v>1</v>
      </c>
      <c r="G1282" s="19" t="str">
        <f t="shared" si="40"/>
        <v>20805</v>
      </c>
      <c r="I1282" s="32" t="s">
        <v>2044</v>
      </c>
      <c r="J1282" s="20">
        <v>1</v>
      </c>
      <c r="K1282" s="20" t="s">
        <v>2038</v>
      </c>
    </row>
    <row r="1283" spans="1:11">
      <c r="A1283" s="16" t="s">
        <v>2047</v>
      </c>
      <c r="B1283" s="17">
        <v>1</v>
      </c>
      <c r="C1283" s="17" t="str">
        <f t="shared" ref="C1283:C1346" si="41">MID(A1283,1,3)</f>
        <v>205</v>
      </c>
      <c r="D1283" s="31" t="s">
        <v>2044</v>
      </c>
      <c r="E1283" s="19" t="s">
        <v>1976</v>
      </c>
      <c r="F1283" s="19">
        <v>4</v>
      </c>
      <c r="G1283" s="19" t="str">
        <f t="shared" ref="G1283:G1346" si="42">MID(E1283,1,5)</f>
        <v>22102</v>
      </c>
      <c r="I1283" s="32" t="s">
        <v>2044</v>
      </c>
      <c r="J1283" s="20">
        <v>1</v>
      </c>
      <c r="K1283" s="20" t="s">
        <v>2038</v>
      </c>
    </row>
    <row r="1284" spans="1:11">
      <c r="A1284" s="16" t="s">
        <v>2041</v>
      </c>
      <c r="B1284" s="17">
        <v>1</v>
      </c>
      <c r="C1284" s="17" t="str">
        <f t="shared" si="41"/>
        <v>205</v>
      </c>
      <c r="D1284" s="31" t="s">
        <v>1974</v>
      </c>
      <c r="E1284" s="19" t="s">
        <v>2135</v>
      </c>
      <c r="F1284" s="19">
        <v>178</v>
      </c>
      <c r="G1284" s="19" t="str">
        <f t="shared" si="42"/>
        <v>21206</v>
      </c>
      <c r="I1284" s="32" t="s">
        <v>1974</v>
      </c>
      <c r="J1284" s="20">
        <v>1</v>
      </c>
      <c r="K1284" s="20" t="s">
        <v>2038</v>
      </c>
    </row>
    <row r="1285" spans="1:11">
      <c r="A1285" s="16" t="s">
        <v>2047</v>
      </c>
      <c r="B1285" s="17">
        <v>1</v>
      </c>
      <c r="C1285" s="17" t="str">
        <f t="shared" si="41"/>
        <v>205</v>
      </c>
      <c r="D1285" s="31" t="s">
        <v>1974</v>
      </c>
      <c r="E1285" s="19" t="s">
        <v>2224</v>
      </c>
      <c r="F1285" s="19">
        <v>724</v>
      </c>
      <c r="G1285" s="19" t="str">
        <f t="shared" si="42"/>
        <v>22101</v>
      </c>
      <c r="I1285" s="32" t="s">
        <v>1974</v>
      </c>
      <c r="J1285" s="20">
        <v>1</v>
      </c>
      <c r="K1285" s="20" t="s">
        <v>2038</v>
      </c>
    </row>
    <row r="1286" spans="1:11">
      <c r="A1286" s="16" t="s">
        <v>2047</v>
      </c>
      <c r="B1286" s="17">
        <v>1</v>
      </c>
      <c r="C1286" s="17" t="str">
        <f t="shared" si="41"/>
        <v>205</v>
      </c>
      <c r="D1286" s="31" t="s">
        <v>1974</v>
      </c>
      <c r="E1286" s="19" t="s">
        <v>2225</v>
      </c>
      <c r="F1286" s="19">
        <v>955</v>
      </c>
      <c r="G1286" s="19" t="str">
        <f t="shared" si="42"/>
        <v>22101</v>
      </c>
      <c r="I1286" s="32" t="s">
        <v>1974</v>
      </c>
      <c r="J1286" s="20">
        <v>1</v>
      </c>
      <c r="K1286" s="20" t="s">
        <v>2038</v>
      </c>
    </row>
    <row r="1287" spans="1:11">
      <c r="A1287" s="16" t="s">
        <v>2040</v>
      </c>
      <c r="B1287" s="17">
        <v>1</v>
      </c>
      <c r="C1287" s="17" t="str">
        <f t="shared" si="41"/>
        <v>205</v>
      </c>
      <c r="D1287" s="31" t="s">
        <v>1974</v>
      </c>
      <c r="E1287" s="19" t="s">
        <v>2135</v>
      </c>
      <c r="F1287" s="19">
        <v>10</v>
      </c>
      <c r="G1287" s="19" t="str">
        <f t="shared" si="42"/>
        <v>21206</v>
      </c>
      <c r="I1287" s="32" t="s">
        <v>1974</v>
      </c>
      <c r="J1287" s="20">
        <v>1</v>
      </c>
      <c r="K1287" s="20" t="s">
        <v>2038</v>
      </c>
    </row>
    <row r="1288" spans="1:11">
      <c r="A1288" s="16" t="s">
        <v>2041</v>
      </c>
      <c r="B1288" s="17">
        <v>1</v>
      </c>
      <c r="C1288" s="17" t="str">
        <f t="shared" si="41"/>
        <v>205</v>
      </c>
      <c r="D1288" s="31" t="s">
        <v>1974</v>
      </c>
      <c r="E1288" s="19" t="s">
        <v>2172</v>
      </c>
      <c r="F1288" s="19">
        <v>236</v>
      </c>
      <c r="G1288" s="19" t="str">
        <f t="shared" si="42"/>
        <v>22101</v>
      </c>
      <c r="I1288" s="32" t="s">
        <v>1974</v>
      </c>
      <c r="J1288" s="20">
        <v>1</v>
      </c>
      <c r="K1288" s="20" t="s">
        <v>2038</v>
      </c>
    </row>
    <row r="1289" spans="1:11">
      <c r="A1289" s="16" t="s">
        <v>2047</v>
      </c>
      <c r="B1289" s="17">
        <v>1</v>
      </c>
      <c r="C1289" s="17" t="str">
        <f t="shared" si="41"/>
        <v>205</v>
      </c>
      <c r="D1289" s="31" t="s">
        <v>1973</v>
      </c>
      <c r="E1289" s="19" t="s">
        <v>2226</v>
      </c>
      <c r="F1289" s="19">
        <v>101</v>
      </c>
      <c r="G1289" s="19" t="str">
        <f t="shared" si="42"/>
        <v>22101</v>
      </c>
      <c r="I1289" s="32" t="s">
        <v>1973</v>
      </c>
      <c r="J1289" s="20">
        <v>1</v>
      </c>
      <c r="K1289" s="20" t="s">
        <v>2038</v>
      </c>
    </row>
    <row r="1290" spans="1:11">
      <c r="A1290" s="16" t="s">
        <v>2047</v>
      </c>
      <c r="B1290" s="17">
        <v>1</v>
      </c>
      <c r="C1290" s="17" t="str">
        <f t="shared" si="41"/>
        <v>205</v>
      </c>
      <c r="D1290" s="31" t="s">
        <v>1973</v>
      </c>
      <c r="E1290" s="19" t="s">
        <v>2226</v>
      </c>
      <c r="F1290" s="19">
        <v>106</v>
      </c>
      <c r="G1290" s="19" t="str">
        <f t="shared" si="42"/>
        <v>22101</v>
      </c>
      <c r="I1290" s="32" t="s">
        <v>1973</v>
      </c>
      <c r="J1290" s="20">
        <v>1</v>
      </c>
      <c r="K1290" s="20" t="s">
        <v>2038</v>
      </c>
    </row>
    <row r="1291" spans="1:11">
      <c r="A1291" s="16" t="s">
        <v>2041</v>
      </c>
      <c r="B1291" s="17">
        <v>1</v>
      </c>
      <c r="C1291" s="17" t="str">
        <f t="shared" si="41"/>
        <v>205</v>
      </c>
      <c r="D1291" s="31" t="s">
        <v>1974</v>
      </c>
      <c r="E1291" s="19" t="s">
        <v>2225</v>
      </c>
      <c r="F1291" s="19">
        <v>80</v>
      </c>
      <c r="G1291" s="19" t="str">
        <f t="shared" si="42"/>
        <v>22101</v>
      </c>
      <c r="I1291" s="32" t="s">
        <v>1974</v>
      </c>
      <c r="J1291" s="20">
        <v>1</v>
      </c>
      <c r="K1291" s="20" t="s">
        <v>2038</v>
      </c>
    </row>
    <row r="1292" spans="1:11">
      <c r="A1292" s="16" t="s">
        <v>2041</v>
      </c>
      <c r="B1292" s="17">
        <v>1</v>
      </c>
      <c r="C1292" s="17" t="str">
        <f t="shared" si="41"/>
        <v>205</v>
      </c>
      <c r="D1292" s="31" t="s">
        <v>1973</v>
      </c>
      <c r="E1292" s="19" t="s">
        <v>2225</v>
      </c>
      <c r="F1292" s="19">
        <v>476</v>
      </c>
      <c r="G1292" s="19" t="str">
        <f t="shared" si="42"/>
        <v>22101</v>
      </c>
      <c r="I1292" s="32" t="s">
        <v>1973</v>
      </c>
      <c r="J1292" s="20">
        <v>1</v>
      </c>
      <c r="K1292" s="20" t="s">
        <v>2038</v>
      </c>
    </row>
    <row r="1293" spans="1:11">
      <c r="A1293" s="16" t="s">
        <v>2040</v>
      </c>
      <c r="B1293" s="17">
        <v>1</v>
      </c>
      <c r="C1293" s="17" t="str">
        <f t="shared" si="41"/>
        <v>205</v>
      </c>
      <c r="D1293" s="31" t="s">
        <v>1974</v>
      </c>
      <c r="E1293" s="19" t="s">
        <v>2226</v>
      </c>
      <c r="F1293" s="19">
        <v>2556</v>
      </c>
      <c r="G1293" s="19" t="str">
        <f t="shared" si="42"/>
        <v>22101</v>
      </c>
      <c r="I1293" s="32" t="s">
        <v>1974</v>
      </c>
      <c r="J1293" s="20">
        <v>1</v>
      </c>
      <c r="K1293" s="20" t="s">
        <v>2038</v>
      </c>
    </row>
    <row r="1294" spans="1:11">
      <c r="A1294" s="16" t="s">
        <v>2047</v>
      </c>
      <c r="B1294" s="17">
        <v>1</v>
      </c>
      <c r="C1294" s="17" t="str">
        <f t="shared" si="41"/>
        <v>205</v>
      </c>
      <c r="D1294" s="31" t="s">
        <v>1974</v>
      </c>
      <c r="E1294" s="19" t="s">
        <v>2225</v>
      </c>
      <c r="F1294" s="19">
        <v>19</v>
      </c>
      <c r="G1294" s="19" t="str">
        <f t="shared" si="42"/>
        <v>22101</v>
      </c>
      <c r="I1294" s="32" t="s">
        <v>1974</v>
      </c>
      <c r="J1294" s="20">
        <v>1</v>
      </c>
      <c r="K1294" s="20" t="s">
        <v>2038</v>
      </c>
    </row>
    <row r="1295" spans="1:11">
      <c r="A1295" s="16" t="s">
        <v>1976</v>
      </c>
      <c r="B1295" s="17">
        <v>1</v>
      </c>
      <c r="C1295" s="17" t="str">
        <f t="shared" si="41"/>
        <v>221</v>
      </c>
      <c r="D1295" s="31" t="s">
        <v>1974</v>
      </c>
      <c r="E1295" s="19" t="s">
        <v>2227</v>
      </c>
      <c r="F1295" s="19">
        <v>55</v>
      </c>
      <c r="G1295" s="19" t="str">
        <f t="shared" si="42"/>
        <v>22101</v>
      </c>
      <c r="I1295" s="32" t="s">
        <v>1974</v>
      </c>
      <c r="J1295" s="20">
        <v>1</v>
      </c>
      <c r="K1295" s="20" t="s">
        <v>2173</v>
      </c>
    </row>
    <row r="1296" spans="1:11">
      <c r="A1296" s="16" t="s">
        <v>2062</v>
      </c>
      <c r="B1296" s="17">
        <v>1</v>
      </c>
      <c r="C1296" s="17" t="str">
        <f t="shared" si="41"/>
        <v>208</v>
      </c>
      <c r="D1296" s="31" t="s">
        <v>1973</v>
      </c>
      <c r="E1296" s="19" t="s">
        <v>2226</v>
      </c>
      <c r="F1296" s="19">
        <v>51</v>
      </c>
      <c r="G1296" s="19" t="str">
        <f t="shared" si="42"/>
        <v>22101</v>
      </c>
      <c r="I1296" s="32" t="s">
        <v>1973</v>
      </c>
      <c r="J1296" s="20">
        <v>1</v>
      </c>
      <c r="K1296" s="20" t="s">
        <v>2069</v>
      </c>
    </row>
    <row r="1297" spans="1:11">
      <c r="A1297" s="16" t="s">
        <v>1976</v>
      </c>
      <c r="B1297" s="17">
        <v>49</v>
      </c>
      <c r="C1297" s="17" t="str">
        <f t="shared" si="41"/>
        <v>221</v>
      </c>
      <c r="D1297" s="31" t="s">
        <v>1974</v>
      </c>
      <c r="E1297" s="19" t="s">
        <v>2225</v>
      </c>
      <c r="F1297" s="19">
        <v>276</v>
      </c>
      <c r="G1297" s="19" t="str">
        <f t="shared" si="42"/>
        <v>22101</v>
      </c>
      <c r="I1297" s="32" t="s">
        <v>1974</v>
      </c>
      <c r="J1297" s="20">
        <v>49</v>
      </c>
      <c r="K1297" s="20" t="s">
        <v>2173</v>
      </c>
    </row>
    <row r="1298" spans="1:11">
      <c r="A1298" s="16" t="s">
        <v>2040</v>
      </c>
      <c r="B1298" s="17">
        <v>1</v>
      </c>
      <c r="C1298" s="17" t="str">
        <f t="shared" si="41"/>
        <v>205</v>
      </c>
      <c r="D1298" s="31" t="s">
        <v>1974</v>
      </c>
      <c r="E1298" s="19" t="s">
        <v>2228</v>
      </c>
      <c r="F1298" s="19">
        <v>39</v>
      </c>
      <c r="G1298" s="19" t="str">
        <f t="shared" si="42"/>
        <v>21103</v>
      </c>
      <c r="I1298" s="32" t="s">
        <v>1974</v>
      </c>
      <c r="J1298" s="20">
        <v>1</v>
      </c>
      <c r="K1298" s="20" t="s">
        <v>2038</v>
      </c>
    </row>
    <row r="1299" spans="1:11">
      <c r="A1299" s="16" t="s">
        <v>2047</v>
      </c>
      <c r="B1299" s="17">
        <v>1</v>
      </c>
      <c r="C1299" s="17" t="str">
        <f t="shared" si="41"/>
        <v>205</v>
      </c>
      <c r="D1299" s="31" t="s">
        <v>1974</v>
      </c>
      <c r="E1299" s="19" t="s">
        <v>2228</v>
      </c>
      <c r="F1299" s="19">
        <v>179</v>
      </c>
      <c r="G1299" s="19" t="str">
        <f t="shared" si="42"/>
        <v>21103</v>
      </c>
      <c r="I1299" s="32" t="s">
        <v>1974</v>
      </c>
      <c r="J1299" s="20">
        <v>1</v>
      </c>
      <c r="K1299" s="20" t="s">
        <v>2038</v>
      </c>
    </row>
    <row r="1300" spans="1:11">
      <c r="A1300" s="16" t="s">
        <v>2047</v>
      </c>
      <c r="B1300" s="17">
        <v>1</v>
      </c>
      <c r="C1300" s="17" t="str">
        <f t="shared" si="41"/>
        <v>205</v>
      </c>
      <c r="D1300" s="31" t="s">
        <v>1974</v>
      </c>
      <c r="E1300" s="19" t="s">
        <v>2228</v>
      </c>
      <c r="F1300" s="19">
        <v>40</v>
      </c>
      <c r="G1300" s="19" t="str">
        <f t="shared" si="42"/>
        <v>21103</v>
      </c>
      <c r="I1300" s="32" t="s">
        <v>1974</v>
      </c>
      <c r="J1300" s="20">
        <v>1</v>
      </c>
      <c r="K1300" s="20" t="s">
        <v>2038</v>
      </c>
    </row>
    <row r="1301" spans="1:11">
      <c r="A1301" s="16" t="s">
        <v>2040</v>
      </c>
      <c r="B1301" s="17">
        <v>1</v>
      </c>
      <c r="C1301" s="17" t="str">
        <f t="shared" si="41"/>
        <v>205</v>
      </c>
      <c r="D1301" s="31" t="s">
        <v>2044</v>
      </c>
      <c r="E1301" s="19" t="s">
        <v>2228</v>
      </c>
      <c r="F1301" s="19">
        <v>218</v>
      </c>
      <c r="G1301" s="19" t="str">
        <f t="shared" si="42"/>
        <v>21103</v>
      </c>
      <c r="I1301" s="32" t="s">
        <v>2044</v>
      </c>
      <c r="J1301" s="20">
        <v>1</v>
      </c>
      <c r="K1301" s="20" t="s">
        <v>2038</v>
      </c>
    </row>
    <row r="1302" spans="1:11">
      <c r="A1302" s="16" t="s">
        <v>2040</v>
      </c>
      <c r="B1302" s="17">
        <v>1</v>
      </c>
      <c r="C1302" s="17" t="str">
        <f t="shared" si="41"/>
        <v>205</v>
      </c>
      <c r="D1302" s="31" t="s">
        <v>2044</v>
      </c>
      <c r="E1302" s="19" t="s">
        <v>2228</v>
      </c>
      <c r="F1302" s="19">
        <v>144</v>
      </c>
      <c r="G1302" s="19" t="str">
        <f t="shared" si="42"/>
        <v>21103</v>
      </c>
      <c r="I1302" s="32" t="s">
        <v>2044</v>
      </c>
      <c r="J1302" s="20">
        <v>1</v>
      </c>
      <c r="K1302" s="20" t="s">
        <v>2038</v>
      </c>
    </row>
    <row r="1303" spans="1:11">
      <c r="A1303" s="16" t="s">
        <v>2041</v>
      </c>
      <c r="B1303" s="17">
        <v>1</v>
      </c>
      <c r="C1303" s="17" t="str">
        <f t="shared" si="41"/>
        <v>205</v>
      </c>
      <c r="D1303" s="31" t="s">
        <v>1974</v>
      </c>
      <c r="E1303" s="19" t="s">
        <v>2228</v>
      </c>
      <c r="F1303" s="19">
        <v>140</v>
      </c>
      <c r="G1303" s="19" t="str">
        <f t="shared" si="42"/>
        <v>21103</v>
      </c>
      <c r="I1303" s="32" t="s">
        <v>1974</v>
      </c>
      <c r="J1303" s="20">
        <v>1</v>
      </c>
      <c r="K1303" s="20" t="s">
        <v>2038</v>
      </c>
    </row>
    <row r="1304" spans="1:11">
      <c r="A1304" s="16" t="s">
        <v>2047</v>
      </c>
      <c r="B1304" s="17">
        <v>1</v>
      </c>
      <c r="C1304" s="17" t="str">
        <f t="shared" si="41"/>
        <v>205</v>
      </c>
      <c r="D1304" s="31" t="s">
        <v>1974</v>
      </c>
      <c r="E1304" s="19" t="s">
        <v>2228</v>
      </c>
      <c r="F1304" s="19">
        <v>365</v>
      </c>
      <c r="G1304" s="19" t="str">
        <f t="shared" si="42"/>
        <v>21103</v>
      </c>
      <c r="I1304" s="32" t="s">
        <v>1974</v>
      </c>
      <c r="J1304" s="20">
        <v>1</v>
      </c>
      <c r="K1304" s="20" t="s">
        <v>2038</v>
      </c>
    </row>
    <row r="1305" spans="1:11">
      <c r="A1305" s="16" t="s">
        <v>2041</v>
      </c>
      <c r="B1305" s="17">
        <v>1</v>
      </c>
      <c r="C1305" s="17" t="str">
        <f t="shared" si="41"/>
        <v>205</v>
      </c>
      <c r="D1305" s="31" t="s">
        <v>1974</v>
      </c>
      <c r="E1305" s="19" t="s">
        <v>2225</v>
      </c>
      <c r="F1305" s="19">
        <v>639</v>
      </c>
      <c r="G1305" s="19" t="str">
        <f t="shared" si="42"/>
        <v>22101</v>
      </c>
      <c r="I1305" s="32" t="s">
        <v>1974</v>
      </c>
      <c r="J1305" s="20">
        <v>1</v>
      </c>
      <c r="K1305" s="20" t="s">
        <v>2038</v>
      </c>
    </row>
    <row r="1306" spans="1:11">
      <c r="A1306" s="16" t="s">
        <v>2041</v>
      </c>
      <c r="B1306" s="17">
        <v>1</v>
      </c>
      <c r="C1306" s="17" t="str">
        <f t="shared" si="41"/>
        <v>205</v>
      </c>
      <c r="D1306" s="31" t="s">
        <v>1974</v>
      </c>
      <c r="E1306" s="19" t="s">
        <v>2229</v>
      </c>
      <c r="F1306" s="19">
        <v>14</v>
      </c>
      <c r="G1306" s="19" t="str">
        <f t="shared" si="42"/>
        <v>20113</v>
      </c>
      <c r="I1306" s="32" t="s">
        <v>1974</v>
      </c>
      <c r="J1306" s="20">
        <v>1</v>
      </c>
      <c r="K1306" s="20" t="s">
        <v>2038</v>
      </c>
    </row>
    <row r="1307" spans="1:11">
      <c r="A1307" s="16" t="s">
        <v>2047</v>
      </c>
      <c r="B1307" s="17">
        <v>1</v>
      </c>
      <c r="C1307" s="17" t="str">
        <f t="shared" si="41"/>
        <v>205</v>
      </c>
      <c r="D1307" s="31" t="s">
        <v>1974</v>
      </c>
      <c r="E1307" s="19" t="s">
        <v>2224</v>
      </c>
      <c r="F1307" s="19">
        <v>138</v>
      </c>
      <c r="G1307" s="19" t="str">
        <f t="shared" si="42"/>
        <v>22101</v>
      </c>
      <c r="I1307" s="32" t="s">
        <v>1974</v>
      </c>
      <c r="J1307" s="20">
        <v>1</v>
      </c>
      <c r="K1307" s="20" t="s">
        <v>2038</v>
      </c>
    </row>
    <row r="1308" spans="1:11">
      <c r="A1308" s="16" t="s">
        <v>2041</v>
      </c>
      <c r="B1308" s="17">
        <v>1</v>
      </c>
      <c r="C1308" s="17" t="str">
        <f t="shared" si="41"/>
        <v>205</v>
      </c>
      <c r="D1308" s="31" t="s">
        <v>1974</v>
      </c>
      <c r="E1308" s="19" t="s">
        <v>2230</v>
      </c>
      <c r="F1308" s="19">
        <v>70</v>
      </c>
      <c r="G1308" s="19" t="str">
        <f t="shared" si="42"/>
        <v>21104</v>
      </c>
      <c r="I1308" s="32" t="s">
        <v>1974</v>
      </c>
      <c r="J1308" s="20">
        <v>1</v>
      </c>
      <c r="K1308" s="20" t="s">
        <v>2038</v>
      </c>
    </row>
    <row r="1309" spans="1:11">
      <c r="A1309" s="16" t="s">
        <v>2047</v>
      </c>
      <c r="B1309" s="17">
        <v>1</v>
      </c>
      <c r="C1309" s="17" t="str">
        <f t="shared" si="41"/>
        <v>205</v>
      </c>
      <c r="D1309" s="31" t="s">
        <v>1974</v>
      </c>
      <c r="E1309" s="19" t="s">
        <v>2135</v>
      </c>
      <c r="F1309" s="19">
        <v>21</v>
      </c>
      <c r="G1309" s="19" t="str">
        <f t="shared" si="42"/>
        <v>21206</v>
      </c>
      <c r="I1309" s="32" t="s">
        <v>1974</v>
      </c>
      <c r="J1309" s="20">
        <v>1</v>
      </c>
      <c r="K1309" s="20" t="s">
        <v>2038</v>
      </c>
    </row>
    <row r="1310" spans="1:11">
      <c r="A1310" s="16" t="s">
        <v>2041</v>
      </c>
      <c r="B1310" s="17">
        <v>1</v>
      </c>
      <c r="C1310" s="17" t="str">
        <f t="shared" si="41"/>
        <v>205</v>
      </c>
      <c r="D1310" s="31" t="s">
        <v>1974</v>
      </c>
      <c r="E1310" s="19" t="s">
        <v>2135</v>
      </c>
      <c r="F1310" s="19">
        <v>64</v>
      </c>
      <c r="G1310" s="19" t="str">
        <f t="shared" si="42"/>
        <v>21206</v>
      </c>
      <c r="I1310" s="32" t="s">
        <v>1974</v>
      </c>
      <c r="J1310" s="20">
        <v>1</v>
      </c>
      <c r="K1310" s="20" t="s">
        <v>2038</v>
      </c>
    </row>
    <row r="1311" spans="1:11">
      <c r="A1311" s="16" t="s">
        <v>2041</v>
      </c>
      <c r="B1311" s="17">
        <v>1</v>
      </c>
      <c r="C1311" s="17" t="str">
        <f t="shared" si="41"/>
        <v>205</v>
      </c>
      <c r="D1311" s="31" t="s">
        <v>1974</v>
      </c>
      <c r="E1311" s="19" t="s">
        <v>2131</v>
      </c>
      <c r="F1311" s="19">
        <v>50</v>
      </c>
      <c r="G1311" s="19" t="str">
        <f t="shared" si="42"/>
        <v>21202</v>
      </c>
      <c r="I1311" s="32" t="s">
        <v>1974</v>
      </c>
      <c r="J1311" s="20">
        <v>1</v>
      </c>
      <c r="K1311" s="20" t="s">
        <v>2038</v>
      </c>
    </row>
    <row r="1312" spans="1:11">
      <c r="A1312" s="16" t="s">
        <v>2041</v>
      </c>
      <c r="B1312" s="17">
        <v>1</v>
      </c>
      <c r="C1312" s="17" t="str">
        <f t="shared" si="41"/>
        <v>205</v>
      </c>
      <c r="D1312" s="31" t="s">
        <v>1974</v>
      </c>
      <c r="E1312" s="19" t="s">
        <v>2135</v>
      </c>
      <c r="F1312" s="19">
        <v>20</v>
      </c>
      <c r="G1312" s="19" t="str">
        <f t="shared" si="42"/>
        <v>21206</v>
      </c>
      <c r="I1312" s="32" t="s">
        <v>1974</v>
      </c>
      <c r="J1312" s="20">
        <v>1</v>
      </c>
      <c r="K1312" s="20" t="s">
        <v>2038</v>
      </c>
    </row>
    <row r="1313" spans="1:11">
      <c r="A1313" s="16" t="s">
        <v>2107</v>
      </c>
      <c r="B1313" s="17">
        <v>1</v>
      </c>
      <c r="C1313" s="17" t="str">
        <f t="shared" si="41"/>
        <v>205</v>
      </c>
      <c r="D1313" s="31" t="s">
        <v>1974</v>
      </c>
      <c r="E1313" s="19" t="s">
        <v>2231</v>
      </c>
      <c r="F1313" s="19">
        <v>464</v>
      </c>
      <c r="G1313" s="19" t="str">
        <f t="shared" si="42"/>
        <v>21299</v>
      </c>
      <c r="I1313" s="32" t="s">
        <v>1974</v>
      </c>
      <c r="J1313" s="20">
        <v>1</v>
      </c>
      <c r="K1313" s="20" t="s">
        <v>2038</v>
      </c>
    </row>
    <row r="1314" spans="1:11">
      <c r="A1314" s="16" t="s">
        <v>2047</v>
      </c>
      <c r="B1314" s="17">
        <v>1</v>
      </c>
      <c r="C1314" s="17" t="str">
        <f t="shared" si="41"/>
        <v>205</v>
      </c>
      <c r="D1314" s="31" t="s">
        <v>1974</v>
      </c>
      <c r="E1314" s="19" t="s">
        <v>2231</v>
      </c>
      <c r="F1314" s="19">
        <v>150</v>
      </c>
      <c r="G1314" s="19" t="str">
        <f t="shared" si="42"/>
        <v>21299</v>
      </c>
      <c r="I1314" s="32" t="s">
        <v>1974</v>
      </c>
      <c r="J1314" s="20">
        <v>1</v>
      </c>
      <c r="K1314" s="20" t="s">
        <v>2038</v>
      </c>
    </row>
    <row r="1315" spans="1:11">
      <c r="A1315" s="16" t="s">
        <v>2047</v>
      </c>
      <c r="B1315" s="17">
        <v>1</v>
      </c>
      <c r="C1315" s="17" t="str">
        <f t="shared" si="41"/>
        <v>205</v>
      </c>
      <c r="D1315" s="31" t="s">
        <v>1974</v>
      </c>
      <c r="E1315" s="19" t="s">
        <v>2226</v>
      </c>
      <c r="F1315" s="19">
        <v>1</v>
      </c>
      <c r="G1315" s="19" t="str">
        <f t="shared" si="42"/>
        <v>22101</v>
      </c>
      <c r="I1315" s="32" t="s">
        <v>1974</v>
      </c>
      <c r="J1315" s="20">
        <v>1</v>
      </c>
      <c r="K1315" s="20" t="s">
        <v>2038</v>
      </c>
    </row>
    <row r="1316" spans="1:11">
      <c r="A1316" s="16" t="s">
        <v>2040</v>
      </c>
      <c r="B1316" s="17">
        <v>1</v>
      </c>
      <c r="C1316" s="17" t="str">
        <f t="shared" si="41"/>
        <v>205</v>
      </c>
      <c r="D1316" s="31" t="s">
        <v>1974</v>
      </c>
      <c r="E1316" s="19" t="s">
        <v>2231</v>
      </c>
      <c r="F1316" s="19">
        <v>200</v>
      </c>
      <c r="G1316" s="19" t="str">
        <f t="shared" si="42"/>
        <v>21299</v>
      </c>
      <c r="I1316" s="32" t="s">
        <v>1974</v>
      </c>
      <c r="J1316" s="20">
        <v>1</v>
      </c>
      <c r="K1316" s="20" t="s">
        <v>2038</v>
      </c>
    </row>
    <row r="1317" spans="1:11">
      <c r="A1317" s="16" t="s">
        <v>2041</v>
      </c>
      <c r="B1317" s="17">
        <v>1</v>
      </c>
      <c r="C1317" s="17" t="str">
        <f t="shared" si="41"/>
        <v>205</v>
      </c>
      <c r="D1317" s="31" t="s">
        <v>1974</v>
      </c>
      <c r="E1317" s="19" t="s">
        <v>2232</v>
      </c>
      <c r="F1317" s="19">
        <v>1500</v>
      </c>
      <c r="G1317" s="19" t="str">
        <f t="shared" si="42"/>
        <v>22103</v>
      </c>
      <c r="I1317" s="32" t="s">
        <v>1974</v>
      </c>
      <c r="J1317" s="20">
        <v>1</v>
      </c>
      <c r="K1317" s="20" t="s">
        <v>2038</v>
      </c>
    </row>
    <row r="1318" spans="1:11">
      <c r="A1318" s="16" t="s">
        <v>2040</v>
      </c>
      <c r="B1318" s="17">
        <v>1</v>
      </c>
      <c r="C1318" s="17" t="str">
        <f t="shared" si="41"/>
        <v>205</v>
      </c>
      <c r="D1318" s="31" t="s">
        <v>1974</v>
      </c>
      <c r="E1318" s="19" t="s">
        <v>2224</v>
      </c>
      <c r="F1318" s="19">
        <v>75</v>
      </c>
      <c r="G1318" s="19" t="str">
        <f t="shared" si="42"/>
        <v>22101</v>
      </c>
      <c r="I1318" s="32" t="s">
        <v>1974</v>
      </c>
      <c r="J1318" s="20">
        <v>1</v>
      </c>
      <c r="K1318" s="20" t="s">
        <v>2038</v>
      </c>
    </row>
    <row r="1319" spans="1:11">
      <c r="A1319" s="16" t="s">
        <v>2047</v>
      </c>
      <c r="B1319" s="17">
        <v>1</v>
      </c>
      <c r="C1319" s="17" t="str">
        <f t="shared" si="41"/>
        <v>205</v>
      </c>
      <c r="D1319" s="31" t="s">
        <v>1974</v>
      </c>
      <c r="E1319" s="19" t="s">
        <v>2127</v>
      </c>
      <c r="F1319" s="19">
        <v>7</v>
      </c>
      <c r="G1319" s="19" t="str">
        <f t="shared" si="42"/>
        <v>21201</v>
      </c>
      <c r="I1319" s="32" t="s">
        <v>1974</v>
      </c>
      <c r="J1319" s="20">
        <v>1</v>
      </c>
      <c r="K1319" s="20" t="s">
        <v>2038</v>
      </c>
    </row>
    <row r="1320" spans="1:11">
      <c r="A1320" s="16" t="s">
        <v>2047</v>
      </c>
      <c r="B1320" s="17">
        <v>1</v>
      </c>
      <c r="C1320" s="17" t="str">
        <f t="shared" si="41"/>
        <v>205</v>
      </c>
      <c r="D1320" s="31" t="s">
        <v>1974</v>
      </c>
      <c r="E1320" s="19" t="s">
        <v>2127</v>
      </c>
      <c r="F1320" s="19">
        <v>2</v>
      </c>
      <c r="G1320" s="19" t="str">
        <f t="shared" si="42"/>
        <v>21201</v>
      </c>
      <c r="I1320" s="32" t="s">
        <v>1974</v>
      </c>
      <c r="J1320" s="20">
        <v>1</v>
      </c>
      <c r="K1320" s="20" t="s">
        <v>2038</v>
      </c>
    </row>
    <row r="1321" spans="1:11">
      <c r="A1321" s="16" t="s">
        <v>2040</v>
      </c>
      <c r="B1321" s="17">
        <v>1</v>
      </c>
      <c r="C1321" s="17" t="str">
        <f t="shared" si="41"/>
        <v>205</v>
      </c>
      <c r="D1321" s="31" t="s">
        <v>1974</v>
      </c>
      <c r="E1321" s="19" t="s">
        <v>2127</v>
      </c>
      <c r="F1321" s="19">
        <v>13</v>
      </c>
      <c r="G1321" s="19" t="str">
        <f t="shared" si="42"/>
        <v>21201</v>
      </c>
      <c r="I1321" s="32" t="s">
        <v>1974</v>
      </c>
      <c r="J1321" s="20">
        <v>1</v>
      </c>
      <c r="K1321" s="20" t="s">
        <v>2038</v>
      </c>
    </row>
    <row r="1322" spans="1:11">
      <c r="A1322" s="16" t="s">
        <v>2041</v>
      </c>
      <c r="B1322" s="17">
        <v>1</v>
      </c>
      <c r="C1322" s="17" t="str">
        <f t="shared" si="41"/>
        <v>205</v>
      </c>
      <c r="D1322" s="31" t="s">
        <v>1974</v>
      </c>
      <c r="E1322" s="19" t="s">
        <v>2127</v>
      </c>
      <c r="F1322" s="19">
        <v>7</v>
      </c>
      <c r="G1322" s="19" t="str">
        <f t="shared" si="42"/>
        <v>21201</v>
      </c>
      <c r="I1322" s="32" t="s">
        <v>1974</v>
      </c>
      <c r="J1322" s="20">
        <v>1</v>
      </c>
      <c r="K1322" s="20" t="s">
        <v>2038</v>
      </c>
    </row>
    <row r="1323" spans="1:11">
      <c r="A1323" s="16" t="s">
        <v>2041</v>
      </c>
      <c r="B1323" s="17">
        <v>1</v>
      </c>
      <c r="C1323" s="17" t="str">
        <f t="shared" si="41"/>
        <v>205</v>
      </c>
      <c r="D1323" s="31" t="s">
        <v>1974</v>
      </c>
      <c r="E1323" s="19" t="s">
        <v>2127</v>
      </c>
      <c r="F1323" s="19">
        <v>1</v>
      </c>
      <c r="G1323" s="19" t="str">
        <f t="shared" si="42"/>
        <v>21201</v>
      </c>
      <c r="I1323" s="32" t="s">
        <v>1974</v>
      </c>
      <c r="J1323" s="20">
        <v>1</v>
      </c>
      <c r="K1323" s="20" t="s">
        <v>2038</v>
      </c>
    </row>
    <row r="1324" spans="1:11">
      <c r="A1324" s="16" t="s">
        <v>2040</v>
      </c>
      <c r="B1324" s="17">
        <v>1</v>
      </c>
      <c r="C1324" s="17" t="str">
        <f t="shared" si="41"/>
        <v>205</v>
      </c>
      <c r="D1324" s="31" t="s">
        <v>1974</v>
      </c>
      <c r="E1324" s="19" t="s">
        <v>2127</v>
      </c>
      <c r="F1324" s="19">
        <v>36</v>
      </c>
      <c r="G1324" s="19" t="str">
        <f t="shared" si="42"/>
        <v>21201</v>
      </c>
      <c r="I1324" s="32" t="s">
        <v>1974</v>
      </c>
      <c r="J1324" s="20">
        <v>1</v>
      </c>
      <c r="K1324" s="20" t="s">
        <v>2038</v>
      </c>
    </row>
    <row r="1325" spans="1:11">
      <c r="A1325" s="16" t="s">
        <v>1976</v>
      </c>
      <c r="B1325" s="17">
        <v>1</v>
      </c>
      <c r="C1325" s="17" t="str">
        <f t="shared" si="41"/>
        <v>221</v>
      </c>
      <c r="D1325" s="31" t="s">
        <v>1974</v>
      </c>
      <c r="E1325" s="19" t="s">
        <v>2127</v>
      </c>
      <c r="F1325" s="19">
        <v>25</v>
      </c>
      <c r="G1325" s="19" t="str">
        <f t="shared" si="42"/>
        <v>21201</v>
      </c>
      <c r="I1325" s="32" t="s">
        <v>1974</v>
      </c>
      <c r="J1325" s="20">
        <v>1</v>
      </c>
      <c r="K1325" s="20" t="s">
        <v>2173</v>
      </c>
    </row>
    <row r="1326" spans="1:11">
      <c r="A1326" s="16" t="s">
        <v>2047</v>
      </c>
      <c r="B1326" s="17">
        <v>1</v>
      </c>
      <c r="C1326" s="17" t="str">
        <f t="shared" si="41"/>
        <v>205</v>
      </c>
      <c r="D1326" s="31" t="s">
        <v>1974</v>
      </c>
      <c r="E1326" s="19" t="s">
        <v>2062</v>
      </c>
      <c r="F1326" s="19">
        <v>1</v>
      </c>
      <c r="G1326" s="19" t="str">
        <f t="shared" si="42"/>
        <v>20805</v>
      </c>
      <c r="I1326" s="32" t="s">
        <v>1974</v>
      </c>
      <c r="J1326" s="20">
        <v>1</v>
      </c>
      <c r="K1326" s="20" t="s">
        <v>2038</v>
      </c>
    </row>
    <row r="1327" spans="1:11">
      <c r="A1327" s="16" t="s">
        <v>2047</v>
      </c>
      <c r="B1327" s="17">
        <v>1</v>
      </c>
      <c r="C1327" s="17" t="str">
        <f t="shared" si="41"/>
        <v>205</v>
      </c>
      <c r="D1327" s="31" t="s">
        <v>1974</v>
      </c>
      <c r="E1327" s="19" t="s">
        <v>2134</v>
      </c>
      <c r="F1327" s="19">
        <v>408</v>
      </c>
      <c r="G1327" s="19" t="str">
        <f t="shared" si="42"/>
        <v>21205</v>
      </c>
      <c r="I1327" s="32" t="s">
        <v>1974</v>
      </c>
      <c r="J1327" s="20">
        <v>1</v>
      </c>
      <c r="K1327" s="20" t="s">
        <v>2038</v>
      </c>
    </row>
    <row r="1328" spans="1:11">
      <c r="A1328" s="16" t="s">
        <v>2041</v>
      </c>
      <c r="B1328" s="17">
        <v>1</v>
      </c>
      <c r="C1328" s="17" t="str">
        <f t="shared" si="41"/>
        <v>205</v>
      </c>
      <c r="D1328" s="31" t="s">
        <v>1974</v>
      </c>
      <c r="E1328" s="19" t="s">
        <v>2134</v>
      </c>
      <c r="F1328" s="19">
        <v>1350</v>
      </c>
      <c r="G1328" s="19" t="str">
        <f t="shared" si="42"/>
        <v>21205</v>
      </c>
      <c r="I1328" s="32" t="s">
        <v>1974</v>
      </c>
      <c r="J1328" s="20">
        <v>1</v>
      </c>
      <c r="K1328" s="20" t="s">
        <v>2038</v>
      </c>
    </row>
    <row r="1329" spans="1:11">
      <c r="A1329" s="16" t="s">
        <v>2041</v>
      </c>
      <c r="B1329" s="17">
        <v>1</v>
      </c>
      <c r="C1329" s="17" t="str">
        <f t="shared" si="41"/>
        <v>205</v>
      </c>
      <c r="D1329" s="31" t="s">
        <v>1974</v>
      </c>
      <c r="E1329" s="19" t="s">
        <v>2134</v>
      </c>
      <c r="F1329" s="19">
        <v>16</v>
      </c>
      <c r="G1329" s="19" t="str">
        <f t="shared" si="42"/>
        <v>21205</v>
      </c>
      <c r="I1329" s="32" t="s">
        <v>1974</v>
      </c>
      <c r="J1329" s="20">
        <v>1</v>
      </c>
      <c r="K1329" s="20" t="s">
        <v>2038</v>
      </c>
    </row>
    <row r="1330" spans="1:11">
      <c r="A1330" s="16" t="s">
        <v>2001</v>
      </c>
      <c r="B1330" s="17">
        <v>5</v>
      </c>
      <c r="C1330" s="17" t="str">
        <f t="shared" si="41"/>
        <v>208</v>
      </c>
      <c r="D1330" s="31" t="s">
        <v>1974</v>
      </c>
      <c r="E1330" s="19" t="s">
        <v>2134</v>
      </c>
      <c r="F1330" s="19">
        <v>154</v>
      </c>
      <c r="G1330" s="19" t="str">
        <f t="shared" si="42"/>
        <v>21205</v>
      </c>
      <c r="I1330" s="32" t="s">
        <v>1974</v>
      </c>
      <c r="J1330" s="20">
        <v>5</v>
      </c>
      <c r="K1330" s="20" t="s">
        <v>2069</v>
      </c>
    </row>
    <row r="1331" spans="1:11">
      <c r="A1331" s="16" t="s">
        <v>1976</v>
      </c>
      <c r="B1331" s="17">
        <v>2</v>
      </c>
      <c r="C1331" s="17" t="str">
        <f t="shared" si="41"/>
        <v>221</v>
      </c>
      <c r="D1331" s="31" t="s">
        <v>1974</v>
      </c>
      <c r="E1331" s="19" t="s">
        <v>2233</v>
      </c>
      <c r="F1331" s="19">
        <v>11</v>
      </c>
      <c r="G1331" s="19" t="str">
        <f t="shared" si="42"/>
        <v>21113</v>
      </c>
      <c r="I1331" s="32" t="s">
        <v>1974</v>
      </c>
      <c r="J1331" s="20">
        <v>2</v>
      </c>
      <c r="K1331" s="20" t="s">
        <v>2173</v>
      </c>
    </row>
    <row r="1332" spans="1:11">
      <c r="A1332" s="16" t="s">
        <v>2062</v>
      </c>
      <c r="B1332" s="17">
        <v>1</v>
      </c>
      <c r="C1332" s="17" t="str">
        <f t="shared" si="41"/>
        <v>208</v>
      </c>
      <c r="D1332" s="31" t="s">
        <v>1973</v>
      </c>
      <c r="E1332" s="19" t="s">
        <v>2233</v>
      </c>
      <c r="F1332" s="19">
        <v>9</v>
      </c>
      <c r="G1332" s="19" t="str">
        <f t="shared" si="42"/>
        <v>21113</v>
      </c>
      <c r="I1332" s="32" t="s">
        <v>1973</v>
      </c>
      <c r="J1332" s="20">
        <v>1</v>
      </c>
      <c r="K1332" s="20" t="s">
        <v>2069</v>
      </c>
    </row>
    <row r="1333" spans="1:11">
      <c r="A1333" s="16" t="s">
        <v>2062</v>
      </c>
      <c r="B1333" s="17">
        <v>1</v>
      </c>
      <c r="C1333" s="17" t="str">
        <f t="shared" si="41"/>
        <v>208</v>
      </c>
      <c r="D1333" s="31" t="s">
        <v>1973</v>
      </c>
      <c r="E1333" s="19" t="s">
        <v>2134</v>
      </c>
      <c r="F1333" s="19">
        <v>42</v>
      </c>
      <c r="G1333" s="19" t="str">
        <f t="shared" si="42"/>
        <v>21205</v>
      </c>
      <c r="I1333" s="32" t="s">
        <v>1973</v>
      </c>
      <c r="J1333" s="20">
        <v>1</v>
      </c>
      <c r="K1333" s="20" t="s">
        <v>2069</v>
      </c>
    </row>
    <row r="1334" spans="1:11">
      <c r="A1334" s="16" t="s">
        <v>2047</v>
      </c>
      <c r="B1334" s="17">
        <v>1</v>
      </c>
      <c r="C1334" s="17" t="str">
        <f t="shared" si="41"/>
        <v>205</v>
      </c>
      <c r="D1334" s="31" t="s">
        <v>1974</v>
      </c>
      <c r="E1334" s="19" t="s">
        <v>2166</v>
      </c>
      <c r="F1334" s="19">
        <v>4</v>
      </c>
      <c r="G1334" s="19" t="str">
        <f t="shared" si="42"/>
        <v>21505</v>
      </c>
      <c r="I1334" s="32" t="s">
        <v>1974</v>
      </c>
      <c r="J1334" s="20">
        <v>1</v>
      </c>
      <c r="K1334" s="20" t="s">
        <v>2038</v>
      </c>
    </row>
    <row r="1335" spans="1:11">
      <c r="A1335" s="16" t="s">
        <v>2040</v>
      </c>
      <c r="B1335" s="17">
        <v>1</v>
      </c>
      <c r="C1335" s="17" t="str">
        <f t="shared" si="41"/>
        <v>205</v>
      </c>
      <c r="D1335" s="31" t="s">
        <v>1974</v>
      </c>
      <c r="E1335" s="19" t="s">
        <v>2166</v>
      </c>
      <c r="F1335" s="19">
        <v>100</v>
      </c>
      <c r="G1335" s="19" t="str">
        <f t="shared" si="42"/>
        <v>21505</v>
      </c>
      <c r="I1335" s="32" t="s">
        <v>1974</v>
      </c>
      <c r="J1335" s="20">
        <v>1</v>
      </c>
      <c r="K1335" s="20" t="s">
        <v>2038</v>
      </c>
    </row>
    <row r="1336" spans="1:11">
      <c r="A1336" s="16" t="s">
        <v>1976</v>
      </c>
      <c r="B1336" s="17">
        <v>1</v>
      </c>
      <c r="C1336" s="17" t="str">
        <f t="shared" si="41"/>
        <v>221</v>
      </c>
      <c r="D1336" s="31" t="s">
        <v>1972</v>
      </c>
      <c r="E1336" s="19" t="s">
        <v>2127</v>
      </c>
      <c r="F1336" s="19">
        <v>1</v>
      </c>
      <c r="G1336" s="19" t="str">
        <f t="shared" si="42"/>
        <v>21201</v>
      </c>
      <c r="I1336" s="32" t="s">
        <v>1972</v>
      </c>
      <c r="J1336" s="20">
        <v>1</v>
      </c>
      <c r="K1336" s="20" t="s">
        <v>2173</v>
      </c>
    </row>
    <row r="1337" spans="1:11">
      <c r="A1337" s="16" t="s">
        <v>2195</v>
      </c>
      <c r="B1337" s="17">
        <v>245</v>
      </c>
      <c r="C1337" s="17" t="str">
        <f t="shared" si="41"/>
        <v>206</v>
      </c>
      <c r="D1337" s="31" t="s">
        <v>2007</v>
      </c>
      <c r="E1337" s="19" t="s">
        <v>1976</v>
      </c>
      <c r="F1337" s="19">
        <v>2</v>
      </c>
      <c r="G1337" s="19" t="str">
        <f t="shared" si="42"/>
        <v>22102</v>
      </c>
      <c r="I1337" s="32" t="s">
        <v>2007</v>
      </c>
      <c r="J1337" s="20">
        <v>245</v>
      </c>
      <c r="K1337" s="20" t="s">
        <v>2053</v>
      </c>
    </row>
    <row r="1338" spans="1:11">
      <c r="A1338" s="16" t="s">
        <v>2055</v>
      </c>
      <c r="B1338" s="17">
        <v>3</v>
      </c>
      <c r="C1338" s="17" t="str">
        <f t="shared" si="41"/>
        <v>206</v>
      </c>
      <c r="D1338" s="31" t="s">
        <v>1969</v>
      </c>
      <c r="E1338" s="19" t="s">
        <v>2134</v>
      </c>
      <c r="F1338" s="19">
        <v>2</v>
      </c>
      <c r="G1338" s="19" t="str">
        <f t="shared" si="42"/>
        <v>21205</v>
      </c>
      <c r="I1338" s="32" t="s">
        <v>1969</v>
      </c>
      <c r="J1338" s="20">
        <v>3</v>
      </c>
      <c r="K1338" s="20" t="s">
        <v>2053</v>
      </c>
    </row>
    <row r="1339" spans="1:11">
      <c r="A1339" s="16" t="s">
        <v>2196</v>
      </c>
      <c r="B1339" s="17">
        <v>16</v>
      </c>
      <c r="C1339" s="17" t="str">
        <f t="shared" si="41"/>
        <v>206</v>
      </c>
      <c r="D1339" s="31" t="s">
        <v>2007</v>
      </c>
      <c r="E1339" s="19" t="s">
        <v>2134</v>
      </c>
      <c r="F1339" s="19">
        <v>2</v>
      </c>
      <c r="G1339" s="19" t="str">
        <f t="shared" si="42"/>
        <v>21205</v>
      </c>
      <c r="I1339" s="32" t="s">
        <v>2007</v>
      </c>
      <c r="J1339" s="20">
        <v>16</v>
      </c>
      <c r="K1339" s="20" t="s">
        <v>2053</v>
      </c>
    </row>
    <row r="1340" spans="1:11">
      <c r="A1340" s="16" t="s">
        <v>2197</v>
      </c>
      <c r="B1340" s="17">
        <v>4</v>
      </c>
      <c r="C1340" s="17" t="str">
        <f t="shared" si="41"/>
        <v>206</v>
      </c>
      <c r="D1340" s="31" t="s">
        <v>1969</v>
      </c>
      <c r="E1340" s="19" t="s">
        <v>2230</v>
      </c>
      <c r="F1340" s="19">
        <v>200</v>
      </c>
      <c r="G1340" s="19" t="str">
        <f t="shared" si="42"/>
        <v>21104</v>
      </c>
      <c r="I1340" s="32" t="s">
        <v>1969</v>
      </c>
      <c r="J1340" s="20">
        <v>4</v>
      </c>
      <c r="K1340" s="20" t="s">
        <v>2053</v>
      </c>
    </row>
    <row r="1341" spans="1:11">
      <c r="A1341" s="16" t="s">
        <v>2197</v>
      </c>
      <c r="B1341" s="17">
        <v>8</v>
      </c>
      <c r="C1341" s="17" t="str">
        <f t="shared" si="41"/>
        <v>206</v>
      </c>
      <c r="D1341" s="31" t="s">
        <v>1969</v>
      </c>
      <c r="E1341" s="19" t="s">
        <v>2134</v>
      </c>
      <c r="F1341" s="19">
        <v>4</v>
      </c>
      <c r="G1341" s="19" t="str">
        <f t="shared" si="42"/>
        <v>21205</v>
      </c>
      <c r="I1341" s="32" t="s">
        <v>1969</v>
      </c>
      <c r="J1341" s="20">
        <v>8</v>
      </c>
      <c r="K1341" s="20" t="s">
        <v>2053</v>
      </c>
    </row>
    <row r="1342" spans="1:11">
      <c r="A1342" s="16" t="s">
        <v>1976</v>
      </c>
      <c r="B1342" s="17">
        <v>2</v>
      </c>
      <c r="C1342" s="17" t="str">
        <f t="shared" si="41"/>
        <v>221</v>
      </c>
      <c r="D1342" s="31" t="s">
        <v>1972</v>
      </c>
      <c r="E1342" s="19" t="s">
        <v>1976</v>
      </c>
      <c r="F1342" s="19">
        <v>1</v>
      </c>
      <c r="G1342" s="19" t="str">
        <f t="shared" si="42"/>
        <v>22102</v>
      </c>
      <c r="I1342" s="32" t="s">
        <v>1972</v>
      </c>
      <c r="J1342" s="20">
        <v>2</v>
      </c>
      <c r="K1342" s="20" t="s">
        <v>2173</v>
      </c>
    </row>
    <row r="1343" spans="1:11">
      <c r="A1343" s="16" t="s">
        <v>1970</v>
      </c>
      <c r="B1343" s="17">
        <v>1</v>
      </c>
      <c r="C1343" s="17" t="str">
        <f t="shared" si="41"/>
        <v>208</v>
      </c>
      <c r="D1343" s="31" t="s">
        <v>1973</v>
      </c>
      <c r="E1343" s="19" t="s">
        <v>1976</v>
      </c>
      <c r="F1343" s="19">
        <v>3</v>
      </c>
      <c r="G1343" s="19" t="str">
        <f t="shared" si="42"/>
        <v>22102</v>
      </c>
      <c r="I1343" s="32" t="s">
        <v>1973</v>
      </c>
      <c r="J1343" s="20">
        <v>1</v>
      </c>
      <c r="K1343" s="20" t="s">
        <v>2069</v>
      </c>
    </row>
    <row r="1344" spans="1:11">
      <c r="A1344" s="16" t="s">
        <v>2056</v>
      </c>
      <c r="B1344" s="17">
        <v>1</v>
      </c>
      <c r="C1344" s="17" t="str">
        <f t="shared" si="41"/>
        <v>207</v>
      </c>
      <c r="D1344" s="31" t="s">
        <v>1972</v>
      </c>
      <c r="E1344" s="19" t="s">
        <v>2062</v>
      </c>
      <c r="F1344" s="19">
        <v>2</v>
      </c>
      <c r="G1344" s="19" t="str">
        <f t="shared" si="42"/>
        <v>20805</v>
      </c>
      <c r="I1344" s="32" t="s">
        <v>1972</v>
      </c>
      <c r="J1344" s="20">
        <v>1</v>
      </c>
      <c r="K1344" s="20" t="s">
        <v>2057</v>
      </c>
    </row>
    <row r="1345" spans="1:11">
      <c r="A1345" s="16" t="s">
        <v>2063</v>
      </c>
      <c r="B1345" s="17">
        <v>30</v>
      </c>
      <c r="C1345" s="17" t="str">
        <f t="shared" si="41"/>
        <v>207</v>
      </c>
      <c r="D1345" s="31" t="s">
        <v>1978</v>
      </c>
      <c r="E1345" s="19" t="s">
        <v>2062</v>
      </c>
      <c r="F1345" s="19">
        <v>1</v>
      </c>
      <c r="G1345" s="19" t="str">
        <f t="shared" si="42"/>
        <v>20805</v>
      </c>
      <c r="I1345" s="32" t="s">
        <v>1978</v>
      </c>
      <c r="J1345" s="20">
        <v>30</v>
      </c>
      <c r="K1345" s="20" t="s">
        <v>2057</v>
      </c>
    </row>
    <row r="1346" spans="1:11">
      <c r="A1346" s="16" t="s">
        <v>2056</v>
      </c>
      <c r="B1346" s="17">
        <v>33</v>
      </c>
      <c r="C1346" s="17" t="str">
        <f t="shared" si="41"/>
        <v>207</v>
      </c>
      <c r="D1346" s="31" t="s">
        <v>1969</v>
      </c>
      <c r="E1346" s="19" t="s">
        <v>2128</v>
      </c>
      <c r="F1346" s="19">
        <v>1</v>
      </c>
      <c r="G1346" s="19" t="str">
        <f t="shared" si="42"/>
        <v>21201</v>
      </c>
      <c r="I1346" s="32" t="s">
        <v>1969</v>
      </c>
      <c r="J1346" s="20">
        <v>33</v>
      </c>
      <c r="K1346" s="20" t="s">
        <v>2057</v>
      </c>
    </row>
    <row r="1347" spans="1:11">
      <c r="A1347" s="16" t="s">
        <v>2155</v>
      </c>
      <c r="B1347" s="17">
        <v>201</v>
      </c>
      <c r="C1347" s="17" t="str">
        <f t="shared" ref="C1347:C1410" si="43">MID(A1347,1,3)</f>
        <v>213</v>
      </c>
      <c r="D1347" s="31" t="s">
        <v>1969</v>
      </c>
      <c r="E1347" s="19" t="s">
        <v>2128</v>
      </c>
      <c r="F1347" s="19">
        <v>2</v>
      </c>
      <c r="G1347" s="19" t="str">
        <f t="shared" ref="G1347:G1410" si="44">MID(E1347,1,5)</f>
        <v>21201</v>
      </c>
      <c r="I1347" s="32" t="s">
        <v>1969</v>
      </c>
      <c r="J1347" s="20">
        <v>201</v>
      </c>
      <c r="K1347" s="20" t="s">
        <v>2137</v>
      </c>
    </row>
    <row r="1348" spans="1:11">
      <c r="A1348" s="16" t="s">
        <v>2198</v>
      </c>
      <c r="B1348" s="17">
        <v>8</v>
      </c>
      <c r="C1348" s="17" t="str">
        <f t="shared" si="43"/>
        <v>207</v>
      </c>
      <c r="D1348" s="31" t="s">
        <v>1969</v>
      </c>
      <c r="E1348" s="19" t="s">
        <v>2228</v>
      </c>
      <c r="F1348" s="19">
        <v>1</v>
      </c>
      <c r="G1348" s="19" t="str">
        <f t="shared" si="44"/>
        <v>21103</v>
      </c>
      <c r="I1348" s="32" t="s">
        <v>1969</v>
      </c>
      <c r="J1348" s="20">
        <v>8</v>
      </c>
      <c r="K1348" s="20" t="s">
        <v>2057</v>
      </c>
    </row>
    <row r="1349" spans="1:11">
      <c r="A1349" s="16" t="s">
        <v>2056</v>
      </c>
      <c r="B1349" s="17">
        <v>10</v>
      </c>
      <c r="C1349" s="17" t="str">
        <f t="shared" si="43"/>
        <v>207</v>
      </c>
      <c r="D1349" s="31" t="s">
        <v>1969</v>
      </c>
      <c r="E1349" s="19" t="s">
        <v>2228</v>
      </c>
      <c r="F1349" s="19">
        <v>153</v>
      </c>
      <c r="G1349" s="19" t="str">
        <f t="shared" si="44"/>
        <v>21103</v>
      </c>
      <c r="I1349" s="32" t="s">
        <v>1969</v>
      </c>
      <c r="J1349" s="20">
        <v>10</v>
      </c>
      <c r="K1349" s="20" t="s">
        <v>2057</v>
      </c>
    </row>
    <row r="1350" spans="1:11">
      <c r="A1350" s="16" t="s">
        <v>2064</v>
      </c>
      <c r="B1350" s="17">
        <v>222</v>
      </c>
      <c r="C1350" s="17" t="str">
        <f t="shared" si="43"/>
        <v>207</v>
      </c>
      <c r="D1350" s="31" t="s">
        <v>1980</v>
      </c>
      <c r="E1350" s="19" t="s">
        <v>2228</v>
      </c>
      <c r="F1350" s="19">
        <v>4</v>
      </c>
      <c r="G1350" s="19" t="str">
        <f t="shared" si="44"/>
        <v>21103</v>
      </c>
      <c r="I1350" s="32" t="s">
        <v>1980</v>
      </c>
      <c r="J1350" s="20">
        <v>222</v>
      </c>
      <c r="K1350" s="20" t="s">
        <v>2057</v>
      </c>
    </row>
    <row r="1351" spans="1:11">
      <c r="A1351" s="16" t="s">
        <v>2198</v>
      </c>
      <c r="B1351" s="17">
        <v>13</v>
      </c>
      <c r="C1351" s="17" t="str">
        <f t="shared" si="43"/>
        <v>207</v>
      </c>
      <c r="D1351" s="31" t="s">
        <v>1969</v>
      </c>
      <c r="E1351" s="19" t="s">
        <v>2230</v>
      </c>
      <c r="F1351" s="19">
        <v>100</v>
      </c>
      <c r="G1351" s="19" t="str">
        <f t="shared" si="44"/>
        <v>21104</v>
      </c>
      <c r="I1351" s="32" t="s">
        <v>1969</v>
      </c>
      <c r="J1351" s="20">
        <v>13</v>
      </c>
      <c r="K1351" s="20" t="s">
        <v>2057</v>
      </c>
    </row>
    <row r="1352" spans="1:11">
      <c r="A1352" s="16" t="s">
        <v>2199</v>
      </c>
      <c r="B1352" s="17">
        <v>2</v>
      </c>
      <c r="C1352" s="17" t="str">
        <f t="shared" si="43"/>
        <v>207</v>
      </c>
      <c r="D1352" s="31" t="s">
        <v>1969</v>
      </c>
      <c r="E1352" s="19" t="s">
        <v>2230</v>
      </c>
      <c r="F1352" s="19">
        <v>40</v>
      </c>
      <c r="G1352" s="19" t="str">
        <f t="shared" si="44"/>
        <v>21104</v>
      </c>
      <c r="I1352" s="32" t="s">
        <v>1969</v>
      </c>
      <c r="J1352" s="20">
        <v>2</v>
      </c>
      <c r="K1352" s="20" t="s">
        <v>2057</v>
      </c>
    </row>
    <row r="1353" spans="1:11">
      <c r="A1353" s="16" t="s">
        <v>2200</v>
      </c>
      <c r="B1353" s="17">
        <v>4</v>
      </c>
      <c r="C1353" s="17" t="str">
        <f t="shared" si="43"/>
        <v>207</v>
      </c>
      <c r="D1353" s="31" t="s">
        <v>1969</v>
      </c>
      <c r="E1353" s="19" t="s">
        <v>2128</v>
      </c>
      <c r="F1353" s="19">
        <v>29</v>
      </c>
      <c r="G1353" s="19" t="str">
        <f t="shared" si="44"/>
        <v>21201</v>
      </c>
      <c r="I1353" s="32" t="s">
        <v>1969</v>
      </c>
      <c r="J1353" s="20">
        <v>4</v>
      </c>
      <c r="K1353" s="20" t="s">
        <v>2057</v>
      </c>
    </row>
    <row r="1354" spans="1:11">
      <c r="A1354" s="16" t="s">
        <v>2198</v>
      </c>
      <c r="B1354" s="17">
        <v>185</v>
      </c>
      <c r="C1354" s="17" t="str">
        <f t="shared" si="43"/>
        <v>207</v>
      </c>
      <c r="D1354" s="31" t="s">
        <v>1969</v>
      </c>
      <c r="E1354" s="19" t="s">
        <v>2128</v>
      </c>
      <c r="F1354" s="19">
        <v>400</v>
      </c>
      <c r="G1354" s="19" t="str">
        <f t="shared" si="44"/>
        <v>21201</v>
      </c>
      <c r="I1354" s="32" t="s">
        <v>1969</v>
      </c>
      <c r="J1354" s="20">
        <v>185</v>
      </c>
      <c r="K1354" s="20" t="s">
        <v>2057</v>
      </c>
    </row>
    <row r="1355" spans="1:11">
      <c r="A1355" s="16" t="s">
        <v>2201</v>
      </c>
      <c r="B1355" s="17">
        <v>100</v>
      </c>
      <c r="C1355" s="17" t="str">
        <f t="shared" si="43"/>
        <v>207</v>
      </c>
      <c r="D1355" s="31" t="s">
        <v>1969</v>
      </c>
      <c r="E1355" s="19" t="s">
        <v>2234</v>
      </c>
      <c r="F1355" s="19">
        <v>150</v>
      </c>
      <c r="G1355" s="19" t="str">
        <f t="shared" si="44"/>
        <v>21111</v>
      </c>
      <c r="I1355" s="32" t="s">
        <v>1969</v>
      </c>
      <c r="J1355" s="20">
        <v>100</v>
      </c>
      <c r="K1355" s="20" t="s">
        <v>2057</v>
      </c>
    </row>
    <row r="1356" spans="1:11">
      <c r="A1356" s="16" t="s">
        <v>2056</v>
      </c>
      <c r="B1356" s="17">
        <v>1</v>
      </c>
      <c r="C1356" s="17" t="str">
        <f t="shared" si="43"/>
        <v>207</v>
      </c>
      <c r="D1356" s="31" t="s">
        <v>1969</v>
      </c>
      <c r="E1356" s="19" t="s">
        <v>2041</v>
      </c>
      <c r="F1356" s="19">
        <v>1</v>
      </c>
      <c r="G1356" s="19" t="str">
        <f t="shared" si="44"/>
        <v>20502</v>
      </c>
      <c r="I1356" s="32" t="s">
        <v>1969</v>
      </c>
      <c r="J1356" s="20">
        <v>1</v>
      </c>
      <c r="K1356" s="20" t="s">
        <v>2057</v>
      </c>
    </row>
    <row r="1357" spans="1:11">
      <c r="A1357" s="16" t="s">
        <v>2202</v>
      </c>
      <c r="B1357" s="17">
        <v>21</v>
      </c>
      <c r="C1357" s="17" t="str">
        <f t="shared" si="43"/>
        <v>207</v>
      </c>
      <c r="D1357" s="31" t="s">
        <v>1969</v>
      </c>
      <c r="E1357" s="19" t="s">
        <v>2235</v>
      </c>
      <c r="F1357" s="19">
        <v>698</v>
      </c>
      <c r="G1357" s="19" t="str">
        <f t="shared" si="44"/>
        <v>20503</v>
      </c>
      <c r="I1357" s="32" t="s">
        <v>1969</v>
      </c>
      <c r="J1357" s="20">
        <v>21</v>
      </c>
      <c r="K1357" s="20" t="s">
        <v>2057</v>
      </c>
    </row>
    <row r="1358" spans="1:11">
      <c r="A1358" s="16" t="s">
        <v>2064</v>
      </c>
      <c r="B1358" s="17">
        <v>387</v>
      </c>
      <c r="C1358" s="17" t="str">
        <f t="shared" si="43"/>
        <v>207</v>
      </c>
      <c r="D1358" s="31" t="s">
        <v>1969</v>
      </c>
      <c r="E1358" s="19" t="s">
        <v>2235</v>
      </c>
      <c r="F1358" s="19">
        <v>116</v>
      </c>
      <c r="G1358" s="19" t="str">
        <f t="shared" si="44"/>
        <v>20503</v>
      </c>
      <c r="I1358" s="32" t="s">
        <v>1969</v>
      </c>
      <c r="J1358" s="20">
        <v>387</v>
      </c>
      <c r="K1358" s="20" t="s">
        <v>2057</v>
      </c>
    </row>
    <row r="1359" spans="1:11">
      <c r="A1359" s="16" t="s">
        <v>2063</v>
      </c>
      <c r="B1359" s="17">
        <v>12</v>
      </c>
      <c r="C1359" s="17" t="str">
        <f t="shared" si="43"/>
        <v>207</v>
      </c>
      <c r="D1359" s="31" t="s">
        <v>1969</v>
      </c>
      <c r="E1359" s="19" t="s">
        <v>2073</v>
      </c>
      <c r="F1359" s="19">
        <v>22</v>
      </c>
      <c r="G1359" s="19" t="str">
        <f t="shared" si="44"/>
        <v>20802</v>
      </c>
      <c r="I1359" s="32" t="s">
        <v>1969</v>
      </c>
      <c r="J1359" s="20">
        <v>12</v>
      </c>
      <c r="K1359" s="20" t="s">
        <v>2057</v>
      </c>
    </row>
    <row r="1360" spans="1:11">
      <c r="A1360" s="16" t="s">
        <v>2064</v>
      </c>
      <c r="B1360" s="17">
        <v>7</v>
      </c>
      <c r="C1360" s="17" t="str">
        <f t="shared" si="43"/>
        <v>207</v>
      </c>
      <c r="D1360" s="31" t="s">
        <v>1969</v>
      </c>
      <c r="E1360" s="19" t="s">
        <v>2087</v>
      </c>
      <c r="F1360" s="19">
        <v>278</v>
      </c>
      <c r="G1360" s="19" t="str">
        <f t="shared" si="44"/>
        <v>20810</v>
      </c>
      <c r="I1360" s="32" t="s">
        <v>1969</v>
      </c>
      <c r="J1360" s="20">
        <v>7</v>
      </c>
      <c r="K1360" s="20" t="s">
        <v>2057</v>
      </c>
    </row>
    <row r="1361" spans="1:11">
      <c r="A1361" s="16" t="s">
        <v>2056</v>
      </c>
      <c r="B1361" s="17">
        <v>10</v>
      </c>
      <c r="C1361" s="17" t="str">
        <f t="shared" si="43"/>
        <v>207</v>
      </c>
      <c r="D1361" s="31" t="s">
        <v>1973</v>
      </c>
      <c r="E1361" s="19" t="s">
        <v>2236</v>
      </c>
      <c r="F1361" s="19">
        <v>1</v>
      </c>
      <c r="G1361" s="19" t="str">
        <f t="shared" si="44"/>
        <v>21301</v>
      </c>
      <c r="I1361" s="32" t="s">
        <v>1973</v>
      </c>
      <c r="J1361" s="20">
        <v>10</v>
      </c>
      <c r="K1361" s="20" t="s">
        <v>2057</v>
      </c>
    </row>
    <row r="1362" spans="1:11">
      <c r="A1362" s="16" t="s">
        <v>2056</v>
      </c>
      <c r="B1362" s="17">
        <v>64</v>
      </c>
      <c r="C1362" s="17" t="str">
        <f t="shared" si="43"/>
        <v>207</v>
      </c>
      <c r="D1362" s="31" t="s">
        <v>1969</v>
      </c>
      <c r="E1362" s="19" t="s">
        <v>2236</v>
      </c>
      <c r="F1362" s="19">
        <v>2776</v>
      </c>
      <c r="G1362" s="19" t="str">
        <f t="shared" si="44"/>
        <v>21301</v>
      </c>
      <c r="I1362" s="32" t="s">
        <v>1969</v>
      </c>
      <c r="J1362" s="20">
        <v>64</v>
      </c>
      <c r="K1362" s="20" t="s">
        <v>2057</v>
      </c>
    </row>
    <row r="1363" spans="1:11">
      <c r="A1363" s="16" t="s">
        <v>2198</v>
      </c>
      <c r="B1363" s="17">
        <v>190</v>
      </c>
      <c r="C1363" s="17" t="str">
        <f t="shared" si="43"/>
        <v>207</v>
      </c>
      <c r="D1363" s="31" t="s">
        <v>1969</v>
      </c>
      <c r="E1363" s="19" t="s">
        <v>2237</v>
      </c>
      <c r="F1363" s="19">
        <v>265</v>
      </c>
      <c r="G1363" s="19" t="str">
        <f t="shared" si="44"/>
        <v>20604</v>
      </c>
      <c r="I1363" s="32" t="s">
        <v>1969</v>
      </c>
      <c r="J1363" s="20">
        <v>190</v>
      </c>
      <c r="K1363" s="20" t="s">
        <v>2057</v>
      </c>
    </row>
    <row r="1364" spans="1:11">
      <c r="A1364" s="16" t="s">
        <v>2198</v>
      </c>
      <c r="B1364" s="17">
        <v>50</v>
      </c>
      <c r="C1364" s="17" t="str">
        <f t="shared" si="43"/>
        <v>207</v>
      </c>
      <c r="D1364" s="31" t="s">
        <v>1969</v>
      </c>
      <c r="E1364" s="19" t="s">
        <v>2236</v>
      </c>
      <c r="F1364" s="19">
        <v>412</v>
      </c>
      <c r="G1364" s="19" t="str">
        <f t="shared" si="44"/>
        <v>21301</v>
      </c>
      <c r="I1364" s="32" t="s">
        <v>1969</v>
      </c>
      <c r="J1364" s="20">
        <v>50</v>
      </c>
      <c r="K1364" s="20" t="s">
        <v>2057</v>
      </c>
    </row>
    <row r="1365" spans="1:11">
      <c r="A1365" s="16" t="s">
        <v>2201</v>
      </c>
      <c r="B1365" s="17">
        <v>1</v>
      </c>
      <c r="C1365" s="17" t="str">
        <f t="shared" si="43"/>
        <v>207</v>
      </c>
      <c r="D1365" s="31" t="s">
        <v>1969</v>
      </c>
      <c r="E1365" s="19" t="s">
        <v>2238</v>
      </c>
      <c r="F1365" s="19">
        <v>40</v>
      </c>
      <c r="G1365" s="19" t="str">
        <f t="shared" si="44"/>
        <v>21301</v>
      </c>
      <c r="I1365" s="32" t="s">
        <v>1969</v>
      </c>
      <c r="J1365" s="20">
        <v>1</v>
      </c>
      <c r="K1365" s="20" t="s">
        <v>2057</v>
      </c>
    </row>
    <row r="1366" spans="1:11">
      <c r="A1366" s="16" t="s">
        <v>2199</v>
      </c>
      <c r="B1366" s="17">
        <v>8</v>
      </c>
      <c r="C1366" s="17" t="str">
        <f t="shared" si="43"/>
        <v>207</v>
      </c>
      <c r="D1366" s="31" t="s">
        <v>1969</v>
      </c>
      <c r="E1366" s="19" t="s">
        <v>2153</v>
      </c>
      <c r="F1366" s="19">
        <v>33</v>
      </c>
      <c r="G1366" s="19" t="str">
        <f t="shared" si="44"/>
        <v>21303</v>
      </c>
      <c r="I1366" s="32" t="s">
        <v>1969</v>
      </c>
      <c r="J1366" s="20">
        <v>8</v>
      </c>
      <c r="K1366" s="20" t="s">
        <v>2057</v>
      </c>
    </row>
    <row r="1367" spans="1:11">
      <c r="A1367" s="16" t="s">
        <v>2198</v>
      </c>
      <c r="B1367" s="17">
        <v>2</v>
      </c>
      <c r="C1367" s="17" t="str">
        <f t="shared" si="43"/>
        <v>207</v>
      </c>
      <c r="D1367" s="31" t="s">
        <v>1969</v>
      </c>
      <c r="E1367" s="19" t="s">
        <v>2228</v>
      </c>
      <c r="F1367" s="19">
        <v>21</v>
      </c>
      <c r="G1367" s="19" t="str">
        <f t="shared" si="44"/>
        <v>21103</v>
      </c>
      <c r="I1367" s="32" t="s">
        <v>1969</v>
      </c>
      <c r="J1367" s="20">
        <v>2</v>
      </c>
      <c r="K1367" s="20" t="s">
        <v>2057</v>
      </c>
    </row>
    <row r="1368" spans="1:11">
      <c r="A1368" s="16" t="s">
        <v>2063</v>
      </c>
      <c r="B1368" s="17">
        <v>15</v>
      </c>
      <c r="C1368" s="17" t="str">
        <f t="shared" si="43"/>
        <v>207</v>
      </c>
      <c r="D1368" s="31" t="s">
        <v>1969</v>
      </c>
      <c r="E1368" s="19" t="s">
        <v>2153</v>
      </c>
      <c r="F1368" s="19">
        <v>900</v>
      </c>
      <c r="G1368" s="19" t="str">
        <f t="shared" si="44"/>
        <v>21303</v>
      </c>
      <c r="I1368" s="32" t="s">
        <v>1969</v>
      </c>
      <c r="J1368" s="20">
        <v>15</v>
      </c>
      <c r="K1368" s="20" t="s">
        <v>2057</v>
      </c>
    </row>
    <row r="1369" spans="1:11">
      <c r="A1369" s="16" t="s">
        <v>2203</v>
      </c>
      <c r="B1369" s="17">
        <v>150</v>
      </c>
      <c r="C1369" s="17" t="str">
        <f t="shared" si="43"/>
        <v>207</v>
      </c>
      <c r="D1369" s="31" t="s">
        <v>1969</v>
      </c>
      <c r="E1369" s="19" t="s">
        <v>2239</v>
      </c>
      <c r="F1369" s="19">
        <v>6</v>
      </c>
      <c r="G1369" s="19" t="str">
        <f t="shared" si="44"/>
        <v>21103</v>
      </c>
      <c r="I1369" s="32" t="s">
        <v>1969</v>
      </c>
      <c r="J1369" s="20">
        <v>150</v>
      </c>
      <c r="K1369" s="20" t="s">
        <v>2057</v>
      </c>
    </row>
    <row r="1370" spans="1:11">
      <c r="A1370" s="16" t="s">
        <v>2198</v>
      </c>
      <c r="B1370" s="17">
        <v>11</v>
      </c>
      <c r="C1370" s="17" t="str">
        <f t="shared" si="43"/>
        <v>207</v>
      </c>
      <c r="D1370" s="31" t="s">
        <v>1969</v>
      </c>
      <c r="E1370" s="19" t="s">
        <v>2133</v>
      </c>
      <c r="F1370" s="19">
        <v>3150</v>
      </c>
      <c r="G1370" s="19" t="str">
        <f t="shared" si="44"/>
        <v>21203</v>
      </c>
      <c r="I1370" s="32" t="s">
        <v>1969</v>
      </c>
      <c r="J1370" s="20">
        <v>11</v>
      </c>
      <c r="K1370" s="20" t="s">
        <v>2057</v>
      </c>
    </row>
    <row r="1371" spans="1:11">
      <c r="A1371" s="16" t="s">
        <v>2062</v>
      </c>
      <c r="B1371" s="17">
        <v>1</v>
      </c>
      <c r="C1371" s="17" t="str">
        <f t="shared" si="43"/>
        <v>208</v>
      </c>
      <c r="D1371" s="31" t="s">
        <v>1973</v>
      </c>
      <c r="E1371" s="19" t="s">
        <v>2132</v>
      </c>
      <c r="F1371" s="19">
        <v>613</v>
      </c>
      <c r="G1371" s="19" t="str">
        <f t="shared" si="44"/>
        <v>21203</v>
      </c>
      <c r="I1371" s="32" t="s">
        <v>1973</v>
      </c>
      <c r="J1371" s="20">
        <v>1</v>
      </c>
      <c r="K1371" s="20" t="s">
        <v>2069</v>
      </c>
    </row>
    <row r="1372" spans="1:11">
      <c r="A1372" s="16" t="s">
        <v>2062</v>
      </c>
      <c r="B1372" s="17">
        <v>1</v>
      </c>
      <c r="C1372" s="17" t="str">
        <f t="shared" si="43"/>
        <v>208</v>
      </c>
      <c r="D1372" s="31" t="s">
        <v>1973</v>
      </c>
      <c r="E1372" s="19" t="s">
        <v>1970</v>
      </c>
      <c r="F1372" s="19">
        <v>1</v>
      </c>
      <c r="G1372" s="19" t="str">
        <f t="shared" si="44"/>
        <v>20805</v>
      </c>
      <c r="I1372" s="32" t="s">
        <v>1973</v>
      </c>
      <c r="J1372" s="20">
        <v>1</v>
      </c>
      <c r="K1372" s="20" t="s">
        <v>2069</v>
      </c>
    </row>
    <row r="1373" spans="1:11">
      <c r="A1373" s="16" t="s">
        <v>1976</v>
      </c>
      <c r="B1373" s="17">
        <v>1</v>
      </c>
      <c r="C1373" s="17" t="str">
        <f t="shared" si="43"/>
        <v>221</v>
      </c>
      <c r="D1373" s="31" t="s">
        <v>1974</v>
      </c>
      <c r="E1373" s="19" t="s">
        <v>1970</v>
      </c>
      <c r="F1373" s="19">
        <v>1</v>
      </c>
      <c r="G1373" s="19" t="str">
        <f t="shared" si="44"/>
        <v>20805</v>
      </c>
      <c r="I1373" s="32" t="s">
        <v>1974</v>
      </c>
      <c r="J1373" s="20">
        <v>1</v>
      </c>
      <c r="K1373" s="20" t="s">
        <v>2173</v>
      </c>
    </row>
    <row r="1374" spans="1:11">
      <c r="A1374" s="16" t="s">
        <v>2059</v>
      </c>
      <c r="B1374" s="17">
        <v>1</v>
      </c>
      <c r="C1374" s="17" t="str">
        <f t="shared" si="43"/>
        <v>207</v>
      </c>
      <c r="D1374" s="31" t="s">
        <v>1974</v>
      </c>
      <c r="E1374" s="19" t="s">
        <v>1976</v>
      </c>
      <c r="F1374" s="19">
        <v>3</v>
      </c>
      <c r="G1374" s="19" t="str">
        <f t="shared" si="44"/>
        <v>22102</v>
      </c>
      <c r="I1374" s="32" t="s">
        <v>1974</v>
      </c>
      <c r="J1374" s="20">
        <v>1</v>
      </c>
      <c r="K1374" s="20" t="s">
        <v>2057</v>
      </c>
    </row>
    <row r="1375" spans="1:11">
      <c r="A1375" s="16" t="s">
        <v>2059</v>
      </c>
      <c r="B1375" s="17">
        <v>1</v>
      </c>
      <c r="C1375" s="17" t="str">
        <f t="shared" si="43"/>
        <v>207</v>
      </c>
      <c r="D1375" s="31" t="s">
        <v>1974</v>
      </c>
      <c r="E1375" s="19" t="s">
        <v>1987</v>
      </c>
      <c r="F1375" s="19">
        <v>4</v>
      </c>
      <c r="G1375" s="19" t="str">
        <f t="shared" si="44"/>
        <v>20104</v>
      </c>
      <c r="I1375" s="32" t="s">
        <v>1974</v>
      </c>
      <c r="J1375" s="20">
        <v>1</v>
      </c>
      <c r="K1375" s="20" t="s">
        <v>2057</v>
      </c>
    </row>
    <row r="1376" spans="1:11">
      <c r="A1376" s="16" t="s">
        <v>2063</v>
      </c>
      <c r="B1376" s="17">
        <v>23</v>
      </c>
      <c r="C1376" s="17" t="str">
        <f t="shared" si="43"/>
        <v>207</v>
      </c>
      <c r="D1376" s="31" t="s">
        <v>1973</v>
      </c>
      <c r="E1376" s="19" t="s">
        <v>1987</v>
      </c>
      <c r="F1376" s="19">
        <v>1</v>
      </c>
      <c r="G1376" s="19" t="str">
        <f t="shared" si="44"/>
        <v>20104</v>
      </c>
      <c r="I1376" s="32" t="s">
        <v>1973</v>
      </c>
      <c r="J1376" s="20">
        <v>23</v>
      </c>
      <c r="K1376" s="20" t="s">
        <v>2057</v>
      </c>
    </row>
    <row r="1377" spans="1:11">
      <c r="A1377" s="16" t="s">
        <v>2063</v>
      </c>
      <c r="B1377" s="17">
        <v>8</v>
      </c>
      <c r="C1377" s="17" t="str">
        <f t="shared" si="43"/>
        <v>207</v>
      </c>
      <c r="D1377" s="31" t="s">
        <v>1974</v>
      </c>
      <c r="E1377" s="19" t="s">
        <v>1987</v>
      </c>
      <c r="F1377" s="19">
        <v>2</v>
      </c>
      <c r="G1377" s="19" t="str">
        <f t="shared" si="44"/>
        <v>20104</v>
      </c>
      <c r="I1377" s="32" t="s">
        <v>1974</v>
      </c>
      <c r="J1377" s="20">
        <v>8</v>
      </c>
      <c r="K1377" s="20" t="s">
        <v>2057</v>
      </c>
    </row>
    <row r="1378" spans="1:11">
      <c r="A1378" s="16" t="s">
        <v>2059</v>
      </c>
      <c r="B1378" s="17">
        <v>1</v>
      </c>
      <c r="C1378" s="17" t="str">
        <f t="shared" si="43"/>
        <v>207</v>
      </c>
      <c r="D1378" s="31" t="s">
        <v>1974</v>
      </c>
      <c r="E1378" s="19" t="s">
        <v>1987</v>
      </c>
      <c r="F1378" s="19">
        <v>93</v>
      </c>
      <c r="G1378" s="19" t="str">
        <f t="shared" si="44"/>
        <v>20104</v>
      </c>
      <c r="I1378" s="32" t="s">
        <v>1974</v>
      </c>
      <c r="J1378" s="20">
        <v>1</v>
      </c>
      <c r="K1378" s="20" t="s">
        <v>2057</v>
      </c>
    </row>
    <row r="1379" spans="1:11">
      <c r="A1379" s="16" t="s">
        <v>2063</v>
      </c>
      <c r="B1379" s="17">
        <v>4</v>
      </c>
      <c r="C1379" s="17" t="str">
        <f t="shared" si="43"/>
        <v>207</v>
      </c>
      <c r="D1379" s="31" t="s">
        <v>1973</v>
      </c>
      <c r="E1379" s="19" t="s">
        <v>2240</v>
      </c>
      <c r="F1379" s="19">
        <v>1</v>
      </c>
      <c r="G1379" s="19" t="str">
        <f t="shared" si="44"/>
        <v>20104</v>
      </c>
      <c r="I1379" s="32" t="s">
        <v>1973</v>
      </c>
      <c r="J1379" s="20">
        <v>4</v>
      </c>
      <c r="K1379" s="20" t="s">
        <v>2057</v>
      </c>
    </row>
    <row r="1380" spans="1:11">
      <c r="A1380" s="16" t="s">
        <v>2198</v>
      </c>
      <c r="B1380" s="17">
        <v>7</v>
      </c>
      <c r="C1380" s="17" t="str">
        <f t="shared" si="43"/>
        <v>207</v>
      </c>
      <c r="D1380" s="31" t="s">
        <v>1974</v>
      </c>
      <c r="E1380" s="19" t="s">
        <v>2241</v>
      </c>
      <c r="F1380" s="19">
        <v>21</v>
      </c>
      <c r="G1380" s="19" t="str">
        <f t="shared" si="44"/>
        <v>21303</v>
      </c>
      <c r="I1380" s="32" t="s">
        <v>1974</v>
      </c>
      <c r="J1380" s="20">
        <v>7</v>
      </c>
      <c r="K1380" s="20" t="s">
        <v>2057</v>
      </c>
    </row>
    <row r="1381" spans="1:11">
      <c r="A1381" s="16" t="s">
        <v>2059</v>
      </c>
      <c r="B1381" s="17">
        <v>3</v>
      </c>
      <c r="C1381" s="17" t="str">
        <f t="shared" si="43"/>
        <v>207</v>
      </c>
      <c r="D1381" s="31" t="s">
        <v>1974</v>
      </c>
      <c r="E1381" s="19" t="s">
        <v>1987</v>
      </c>
      <c r="F1381" s="19">
        <v>71</v>
      </c>
      <c r="G1381" s="19" t="str">
        <f t="shared" si="44"/>
        <v>20104</v>
      </c>
      <c r="I1381" s="32" t="s">
        <v>1974</v>
      </c>
      <c r="J1381" s="20">
        <v>3</v>
      </c>
      <c r="K1381" s="20" t="s">
        <v>2057</v>
      </c>
    </row>
    <row r="1382" spans="1:11">
      <c r="A1382" s="16" t="s">
        <v>2059</v>
      </c>
      <c r="B1382" s="17">
        <v>10</v>
      </c>
      <c r="C1382" s="17" t="str">
        <f t="shared" si="43"/>
        <v>207</v>
      </c>
      <c r="D1382" s="31" t="s">
        <v>1974</v>
      </c>
      <c r="E1382" s="19" t="s">
        <v>1987</v>
      </c>
      <c r="F1382" s="19">
        <v>32</v>
      </c>
      <c r="G1382" s="19" t="str">
        <f t="shared" si="44"/>
        <v>20104</v>
      </c>
      <c r="I1382" s="32" t="s">
        <v>1974</v>
      </c>
      <c r="J1382" s="20">
        <v>10</v>
      </c>
      <c r="K1382" s="20" t="s">
        <v>2057</v>
      </c>
    </row>
    <row r="1383" spans="1:11">
      <c r="A1383" s="16" t="s">
        <v>2062</v>
      </c>
      <c r="B1383" s="17">
        <v>1</v>
      </c>
      <c r="C1383" s="17" t="str">
        <f t="shared" si="43"/>
        <v>208</v>
      </c>
      <c r="D1383" s="31" t="s">
        <v>1973</v>
      </c>
      <c r="E1383" s="19" t="s">
        <v>2240</v>
      </c>
      <c r="F1383" s="19">
        <v>1</v>
      </c>
      <c r="G1383" s="19" t="str">
        <f t="shared" si="44"/>
        <v>20104</v>
      </c>
      <c r="I1383" s="32" t="s">
        <v>1973</v>
      </c>
      <c r="J1383" s="20">
        <v>1</v>
      </c>
      <c r="K1383" s="20" t="s">
        <v>2069</v>
      </c>
    </row>
    <row r="1384" spans="1:11">
      <c r="A1384" s="16" t="s">
        <v>2062</v>
      </c>
      <c r="B1384" s="17">
        <v>1</v>
      </c>
      <c r="C1384" s="17" t="str">
        <f t="shared" si="43"/>
        <v>208</v>
      </c>
      <c r="D1384" s="31" t="s">
        <v>1973</v>
      </c>
      <c r="E1384" s="19" t="s">
        <v>2240</v>
      </c>
      <c r="F1384" s="19">
        <v>1</v>
      </c>
      <c r="G1384" s="19" t="str">
        <f t="shared" si="44"/>
        <v>20104</v>
      </c>
      <c r="I1384" s="32" t="s">
        <v>1973</v>
      </c>
      <c r="J1384" s="20">
        <v>1</v>
      </c>
      <c r="K1384" s="20" t="s">
        <v>2069</v>
      </c>
    </row>
    <row r="1385" spans="1:11">
      <c r="A1385" s="16" t="s">
        <v>1976</v>
      </c>
      <c r="B1385" s="17">
        <v>2</v>
      </c>
      <c r="C1385" s="17" t="str">
        <f t="shared" si="43"/>
        <v>221</v>
      </c>
      <c r="D1385" s="31" t="s">
        <v>1974</v>
      </c>
      <c r="E1385" s="19" t="s">
        <v>1976</v>
      </c>
      <c r="F1385" s="19">
        <v>1</v>
      </c>
      <c r="G1385" s="19" t="str">
        <f t="shared" si="44"/>
        <v>22102</v>
      </c>
      <c r="I1385" s="32" t="s">
        <v>1974</v>
      </c>
      <c r="J1385" s="20">
        <v>2</v>
      </c>
      <c r="K1385" s="20" t="s">
        <v>2173</v>
      </c>
    </row>
    <row r="1386" spans="1:11">
      <c r="A1386" s="16" t="s">
        <v>2058</v>
      </c>
      <c r="B1386" s="17">
        <v>2</v>
      </c>
      <c r="C1386" s="17" t="str">
        <f t="shared" si="43"/>
        <v>207</v>
      </c>
      <c r="D1386" s="31" t="s">
        <v>1974</v>
      </c>
      <c r="E1386" s="19" t="s">
        <v>2005</v>
      </c>
      <c r="F1386" s="19">
        <v>1</v>
      </c>
      <c r="G1386" s="19" t="str">
        <f t="shared" si="44"/>
        <v>20113</v>
      </c>
      <c r="I1386" s="32" t="s">
        <v>1974</v>
      </c>
      <c r="J1386" s="20">
        <v>2</v>
      </c>
      <c r="K1386" s="20" t="s">
        <v>2057</v>
      </c>
    </row>
    <row r="1387" spans="1:11">
      <c r="A1387" s="16" t="s">
        <v>2058</v>
      </c>
      <c r="B1387" s="17">
        <v>1</v>
      </c>
      <c r="C1387" s="17" t="str">
        <f t="shared" si="43"/>
        <v>207</v>
      </c>
      <c r="D1387" s="31" t="s">
        <v>1974</v>
      </c>
      <c r="E1387" s="19" t="s">
        <v>2005</v>
      </c>
      <c r="F1387" s="19">
        <v>1</v>
      </c>
      <c r="G1387" s="19" t="str">
        <f t="shared" si="44"/>
        <v>20113</v>
      </c>
      <c r="I1387" s="32" t="s">
        <v>1974</v>
      </c>
      <c r="J1387" s="20">
        <v>1</v>
      </c>
      <c r="K1387" s="20" t="s">
        <v>2057</v>
      </c>
    </row>
    <row r="1388" spans="1:11">
      <c r="A1388" s="16" t="s">
        <v>2058</v>
      </c>
      <c r="B1388" s="17">
        <v>2</v>
      </c>
      <c r="C1388" s="17" t="str">
        <f t="shared" si="43"/>
        <v>207</v>
      </c>
      <c r="D1388" s="31" t="s">
        <v>1974</v>
      </c>
      <c r="E1388" s="19" t="s">
        <v>2005</v>
      </c>
      <c r="F1388" s="19">
        <v>5</v>
      </c>
      <c r="G1388" s="19" t="str">
        <f t="shared" si="44"/>
        <v>20113</v>
      </c>
      <c r="I1388" s="32" t="s">
        <v>1974</v>
      </c>
      <c r="J1388" s="20">
        <v>2</v>
      </c>
      <c r="K1388" s="20" t="s">
        <v>2057</v>
      </c>
    </row>
    <row r="1389" spans="1:11">
      <c r="A1389" s="16" t="s">
        <v>2063</v>
      </c>
      <c r="B1389" s="17">
        <v>13</v>
      </c>
      <c r="C1389" s="17" t="str">
        <f t="shared" si="43"/>
        <v>207</v>
      </c>
      <c r="D1389" s="31" t="s">
        <v>1974</v>
      </c>
      <c r="E1389" s="19" t="s">
        <v>2005</v>
      </c>
      <c r="F1389" s="19">
        <v>2</v>
      </c>
      <c r="G1389" s="19" t="str">
        <f t="shared" si="44"/>
        <v>20113</v>
      </c>
      <c r="I1389" s="32" t="s">
        <v>1974</v>
      </c>
      <c r="J1389" s="20">
        <v>13</v>
      </c>
      <c r="K1389" s="20" t="s">
        <v>2057</v>
      </c>
    </row>
    <row r="1390" spans="1:11">
      <c r="A1390" s="16" t="s">
        <v>2058</v>
      </c>
      <c r="B1390" s="17">
        <v>8</v>
      </c>
      <c r="C1390" s="17" t="str">
        <f t="shared" si="43"/>
        <v>207</v>
      </c>
      <c r="D1390" s="31" t="s">
        <v>1974</v>
      </c>
      <c r="E1390" s="19" t="s">
        <v>2207</v>
      </c>
      <c r="F1390" s="19">
        <v>6</v>
      </c>
      <c r="G1390" s="19" t="str">
        <f t="shared" si="44"/>
        <v>21004</v>
      </c>
      <c r="I1390" s="32" t="s">
        <v>1974</v>
      </c>
      <c r="J1390" s="20">
        <v>8</v>
      </c>
      <c r="K1390" s="20" t="s">
        <v>2057</v>
      </c>
    </row>
    <row r="1391" spans="1:11">
      <c r="A1391" s="16" t="s">
        <v>2063</v>
      </c>
      <c r="B1391" s="17">
        <v>2</v>
      </c>
      <c r="C1391" s="17" t="str">
        <f t="shared" si="43"/>
        <v>207</v>
      </c>
      <c r="D1391" s="31" t="s">
        <v>1974</v>
      </c>
      <c r="E1391" s="19" t="s">
        <v>2005</v>
      </c>
      <c r="F1391" s="19">
        <v>3</v>
      </c>
      <c r="G1391" s="19" t="str">
        <f t="shared" si="44"/>
        <v>20113</v>
      </c>
      <c r="I1391" s="32" t="s">
        <v>1974</v>
      </c>
      <c r="J1391" s="20">
        <v>2</v>
      </c>
      <c r="K1391" s="20" t="s">
        <v>2057</v>
      </c>
    </row>
    <row r="1392" spans="1:11">
      <c r="A1392" s="16" t="s">
        <v>2058</v>
      </c>
      <c r="B1392" s="17">
        <v>4</v>
      </c>
      <c r="C1392" s="17" t="str">
        <f t="shared" si="43"/>
        <v>207</v>
      </c>
      <c r="D1392" s="31" t="s">
        <v>1974</v>
      </c>
      <c r="E1392" s="19" t="s">
        <v>2242</v>
      </c>
      <c r="F1392" s="19">
        <v>3</v>
      </c>
      <c r="G1392" s="19" t="str">
        <f t="shared" si="44"/>
        <v>21602</v>
      </c>
      <c r="I1392" s="32" t="s">
        <v>1974</v>
      </c>
      <c r="J1392" s="20">
        <v>4</v>
      </c>
      <c r="K1392" s="20" t="s">
        <v>2057</v>
      </c>
    </row>
    <row r="1393" spans="1:11">
      <c r="A1393" s="16" t="s">
        <v>2058</v>
      </c>
      <c r="B1393" s="17">
        <v>8</v>
      </c>
      <c r="C1393" s="17" t="str">
        <f t="shared" si="43"/>
        <v>207</v>
      </c>
      <c r="D1393" s="31" t="s">
        <v>1974</v>
      </c>
      <c r="E1393" s="19" t="s">
        <v>2242</v>
      </c>
      <c r="F1393" s="19">
        <v>27</v>
      </c>
      <c r="G1393" s="19" t="str">
        <f t="shared" si="44"/>
        <v>21602</v>
      </c>
      <c r="I1393" s="32" t="s">
        <v>1974</v>
      </c>
      <c r="J1393" s="20">
        <v>8</v>
      </c>
      <c r="K1393" s="20" t="s">
        <v>2057</v>
      </c>
    </row>
    <row r="1394" spans="1:11">
      <c r="A1394" s="16" t="s">
        <v>2058</v>
      </c>
      <c r="B1394" s="17">
        <v>35</v>
      </c>
      <c r="C1394" s="17" t="str">
        <f t="shared" si="43"/>
        <v>207</v>
      </c>
      <c r="D1394" s="31" t="s">
        <v>2044</v>
      </c>
      <c r="E1394" s="19" t="s">
        <v>2005</v>
      </c>
      <c r="F1394" s="19">
        <v>65</v>
      </c>
      <c r="G1394" s="19" t="str">
        <f t="shared" si="44"/>
        <v>20113</v>
      </c>
      <c r="I1394" s="32" t="s">
        <v>2044</v>
      </c>
      <c r="J1394" s="20">
        <v>35</v>
      </c>
      <c r="K1394" s="20" t="s">
        <v>2057</v>
      </c>
    </row>
    <row r="1395" spans="1:11">
      <c r="A1395" s="16" t="s">
        <v>2065</v>
      </c>
      <c r="B1395" s="17">
        <v>5</v>
      </c>
      <c r="C1395" s="17" t="str">
        <f t="shared" si="43"/>
        <v>207</v>
      </c>
      <c r="D1395" s="31" t="s">
        <v>1974</v>
      </c>
      <c r="E1395" s="19" t="s">
        <v>1970</v>
      </c>
      <c r="F1395" s="19">
        <v>1</v>
      </c>
      <c r="G1395" s="19" t="str">
        <f t="shared" si="44"/>
        <v>20805</v>
      </c>
      <c r="I1395" s="32" t="s">
        <v>1974</v>
      </c>
      <c r="J1395" s="20">
        <v>5</v>
      </c>
      <c r="K1395" s="20" t="s">
        <v>2057</v>
      </c>
    </row>
    <row r="1396" spans="1:11">
      <c r="A1396" s="16" t="s">
        <v>2059</v>
      </c>
      <c r="B1396" s="17">
        <v>2</v>
      </c>
      <c r="C1396" s="17" t="str">
        <f t="shared" si="43"/>
        <v>207</v>
      </c>
      <c r="D1396" s="31" t="s">
        <v>1973</v>
      </c>
      <c r="E1396" s="19" t="s">
        <v>1976</v>
      </c>
      <c r="F1396" s="19">
        <v>6</v>
      </c>
      <c r="G1396" s="19" t="str">
        <f t="shared" si="44"/>
        <v>22102</v>
      </c>
      <c r="I1396" s="32" t="s">
        <v>1973</v>
      </c>
      <c r="J1396" s="20">
        <v>2</v>
      </c>
      <c r="K1396" s="20" t="s">
        <v>2057</v>
      </c>
    </row>
    <row r="1397" spans="1:11">
      <c r="A1397" s="16" t="s">
        <v>2059</v>
      </c>
      <c r="B1397" s="17">
        <v>5</v>
      </c>
      <c r="C1397" s="17" t="str">
        <f t="shared" si="43"/>
        <v>207</v>
      </c>
      <c r="D1397" s="31" t="s">
        <v>1974</v>
      </c>
      <c r="E1397" s="19" t="s">
        <v>1970</v>
      </c>
      <c r="F1397" s="19">
        <v>1</v>
      </c>
      <c r="G1397" s="19" t="str">
        <f t="shared" si="44"/>
        <v>20805</v>
      </c>
      <c r="I1397" s="32" t="s">
        <v>1974</v>
      </c>
      <c r="J1397" s="20">
        <v>5</v>
      </c>
      <c r="K1397" s="20" t="s">
        <v>2057</v>
      </c>
    </row>
    <row r="1398" spans="1:11">
      <c r="A1398" s="16" t="s">
        <v>2059</v>
      </c>
      <c r="B1398" s="17">
        <v>4</v>
      </c>
      <c r="C1398" s="17" t="str">
        <f t="shared" si="43"/>
        <v>207</v>
      </c>
      <c r="D1398" s="31" t="s">
        <v>1973</v>
      </c>
      <c r="E1398" s="19" t="s">
        <v>2169</v>
      </c>
      <c r="F1398" s="19">
        <v>5</v>
      </c>
      <c r="G1398" s="19" t="str">
        <f t="shared" si="44"/>
        <v>22001</v>
      </c>
      <c r="I1398" s="32" t="s">
        <v>1973</v>
      </c>
      <c r="J1398" s="20">
        <v>4</v>
      </c>
      <c r="K1398" s="20" t="s">
        <v>2057</v>
      </c>
    </row>
    <row r="1399" spans="1:11">
      <c r="A1399" s="16" t="s">
        <v>2059</v>
      </c>
      <c r="B1399" s="17">
        <v>1</v>
      </c>
      <c r="C1399" s="17" t="str">
        <f t="shared" si="43"/>
        <v>207</v>
      </c>
      <c r="D1399" s="31" t="s">
        <v>1974</v>
      </c>
      <c r="E1399" s="19" t="s">
        <v>2243</v>
      </c>
      <c r="F1399" s="19">
        <v>94</v>
      </c>
      <c r="G1399" s="19" t="str">
        <f t="shared" si="44"/>
        <v>22001</v>
      </c>
      <c r="I1399" s="32" t="s">
        <v>1974</v>
      </c>
      <c r="J1399" s="20">
        <v>1</v>
      </c>
      <c r="K1399" s="20" t="s">
        <v>2057</v>
      </c>
    </row>
    <row r="1400" spans="1:11">
      <c r="A1400" s="16" t="s">
        <v>2059</v>
      </c>
      <c r="B1400" s="17">
        <v>2</v>
      </c>
      <c r="C1400" s="17" t="str">
        <f t="shared" si="43"/>
        <v>207</v>
      </c>
      <c r="D1400" s="31" t="s">
        <v>1974</v>
      </c>
      <c r="E1400" s="19" t="s">
        <v>2243</v>
      </c>
      <c r="F1400" s="19">
        <v>88</v>
      </c>
      <c r="G1400" s="19" t="str">
        <f t="shared" si="44"/>
        <v>22001</v>
      </c>
      <c r="I1400" s="32" t="s">
        <v>1974</v>
      </c>
      <c r="J1400" s="20">
        <v>2</v>
      </c>
      <c r="K1400" s="20" t="s">
        <v>2057</v>
      </c>
    </row>
    <row r="1401" spans="1:11">
      <c r="A1401" s="16" t="s">
        <v>2059</v>
      </c>
      <c r="B1401" s="17">
        <v>20</v>
      </c>
      <c r="C1401" s="17" t="str">
        <f t="shared" si="43"/>
        <v>207</v>
      </c>
      <c r="D1401" s="31" t="s">
        <v>1974</v>
      </c>
      <c r="E1401" s="19" t="s">
        <v>2243</v>
      </c>
      <c r="F1401" s="19">
        <v>874</v>
      </c>
      <c r="G1401" s="19" t="str">
        <f t="shared" si="44"/>
        <v>22001</v>
      </c>
      <c r="I1401" s="32" t="s">
        <v>1974</v>
      </c>
      <c r="J1401" s="20">
        <v>20</v>
      </c>
      <c r="K1401" s="20" t="s">
        <v>2057</v>
      </c>
    </row>
    <row r="1402" spans="1:11">
      <c r="A1402" s="16" t="s">
        <v>2059</v>
      </c>
      <c r="B1402" s="17">
        <v>2</v>
      </c>
      <c r="C1402" s="17" t="str">
        <f t="shared" si="43"/>
        <v>207</v>
      </c>
      <c r="D1402" s="31" t="s">
        <v>1974</v>
      </c>
      <c r="E1402" s="19" t="s">
        <v>2243</v>
      </c>
      <c r="F1402" s="19">
        <v>573</v>
      </c>
      <c r="G1402" s="19" t="str">
        <f t="shared" si="44"/>
        <v>22001</v>
      </c>
      <c r="I1402" s="32" t="s">
        <v>1974</v>
      </c>
      <c r="J1402" s="20">
        <v>2</v>
      </c>
      <c r="K1402" s="20" t="s">
        <v>2057</v>
      </c>
    </row>
    <row r="1403" spans="1:11">
      <c r="A1403" s="16" t="s">
        <v>2060</v>
      </c>
      <c r="B1403" s="17">
        <v>39</v>
      </c>
      <c r="C1403" s="17" t="str">
        <f t="shared" si="43"/>
        <v>207</v>
      </c>
      <c r="D1403" s="31" t="s">
        <v>1974</v>
      </c>
      <c r="E1403" s="19" t="s">
        <v>2243</v>
      </c>
      <c r="F1403" s="19">
        <v>741</v>
      </c>
      <c r="G1403" s="19" t="str">
        <f t="shared" si="44"/>
        <v>22001</v>
      </c>
      <c r="I1403" s="32" t="s">
        <v>1974</v>
      </c>
      <c r="J1403" s="20">
        <v>39</v>
      </c>
      <c r="K1403" s="20" t="s">
        <v>2057</v>
      </c>
    </row>
    <row r="1404" spans="1:11">
      <c r="A1404" s="16" t="s">
        <v>2059</v>
      </c>
      <c r="B1404" s="17">
        <v>8</v>
      </c>
      <c r="C1404" s="17" t="str">
        <f t="shared" si="43"/>
        <v>207</v>
      </c>
      <c r="D1404" s="31" t="s">
        <v>1974</v>
      </c>
      <c r="E1404" s="19" t="s">
        <v>2243</v>
      </c>
      <c r="F1404" s="19">
        <v>323</v>
      </c>
      <c r="G1404" s="19" t="str">
        <f t="shared" si="44"/>
        <v>22001</v>
      </c>
      <c r="I1404" s="32" t="s">
        <v>1974</v>
      </c>
      <c r="J1404" s="20">
        <v>8</v>
      </c>
      <c r="K1404" s="20" t="s">
        <v>2057</v>
      </c>
    </row>
    <row r="1405" spans="1:11">
      <c r="A1405" s="16" t="s">
        <v>2059</v>
      </c>
      <c r="B1405" s="17">
        <v>10</v>
      </c>
      <c r="C1405" s="17" t="str">
        <f t="shared" si="43"/>
        <v>207</v>
      </c>
      <c r="D1405" s="31" t="s">
        <v>1974</v>
      </c>
      <c r="E1405" s="19" t="s">
        <v>2243</v>
      </c>
      <c r="F1405" s="19">
        <v>1863</v>
      </c>
      <c r="G1405" s="19" t="str">
        <f t="shared" si="44"/>
        <v>22001</v>
      </c>
      <c r="I1405" s="32" t="s">
        <v>1974</v>
      </c>
      <c r="J1405" s="20">
        <v>10</v>
      </c>
      <c r="K1405" s="20" t="s">
        <v>2057</v>
      </c>
    </row>
    <row r="1406" spans="1:11">
      <c r="A1406" s="16" t="s">
        <v>2060</v>
      </c>
      <c r="B1406" s="17">
        <v>7</v>
      </c>
      <c r="C1406" s="17" t="str">
        <f t="shared" si="43"/>
        <v>207</v>
      </c>
      <c r="D1406" s="31" t="s">
        <v>1974</v>
      </c>
      <c r="E1406" s="19" t="s">
        <v>2169</v>
      </c>
      <c r="F1406" s="19">
        <v>236</v>
      </c>
      <c r="G1406" s="19" t="str">
        <f t="shared" si="44"/>
        <v>22001</v>
      </c>
      <c r="I1406" s="32" t="s">
        <v>1974</v>
      </c>
      <c r="J1406" s="20">
        <v>7</v>
      </c>
      <c r="K1406" s="20" t="s">
        <v>2057</v>
      </c>
    </row>
    <row r="1407" spans="1:11">
      <c r="A1407" s="16" t="s">
        <v>2062</v>
      </c>
      <c r="B1407" s="17">
        <v>1</v>
      </c>
      <c r="C1407" s="17" t="str">
        <f t="shared" si="43"/>
        <v>208</v>
      </c>
      <c r="D1407" s="31" t="s">
        <v>1973</v>
      </c>
      <c r="E1407" s="19" t="s">
        <v>2169</v>
      </c>
      <c r="F1407" s="19">
        <v>221</v>
      </c>
      <c r="G1407" s="19" t="str">
        <f t="shared" si="44"/>
        <v>22001</v>
      </c>
      <c r="I1407" s="32" t="s">
        <v>1973</v>
      </c>
      <c r="J1407" s="20">
        <v>1</v>
      </c>
      <c r="K1407" s="20" t="s">
        <v>2069</v>
      </c>
    </row>
    <row r="1408" spans="1:11">
      <c r="A1408" s="16" t="s">
        <v>2062</v>
      </c>
      <c r="B1408" s="17">
        <v>1</v>
      </c>
      <c r="C1408" s="17" t="str">
        <f t="shared" si="43"/>
        <v>208</v>
      </c>
      <c r="D1408" s="31" t="s">
        <v>1973</v>
      </c>
      <c r="E1408" s="19" t="s">
        <v>2244</v>
      </c>
      <c r="F1408" s="19">
        <v>2416</v>
      </c>
      <c r="G1408" s="19" t="str">
        <f t="shared" si="44"/>
        <v>22001</v>
      </c>
      <c r="I1408" s="32" t="s">
        <v>1973</v>
      </c>
      <c r="J1408" s="20">
        <v>1</v>
      </c>
      <c r="K1408" s="20" t="s">
        <v>2069</v>
      </c>
    </row>
    <row r="1409" spans="1:11">
      <c r="A1409" s="16" t="s">
        <v>1976</v>
      </c>
      <c r="B1409" s="17">
        <v>4</v>
      </c>
      <c r="C1409" s="17" t="str">
        <f t="shared" si="43"/>
        <v>221</v>
      </c>
      <c r="D1409" s="31" t="s">
        <v>1972</v>
      </c>
      <c r="E1409" s="19" t="s">
        <v>2243</v>
      </c>
      <c r="F1409" s="19">
        <v>260</v>
      </c>
      <c r="G1409" s="19" t="str">
        <f t="shared" si="44"/>
        <v>22001</v>
      </c>
      <c r="I1409" s="32" t="s">
        <v>1972</v>
      </c>
      <c r="J1409" s="20">
        <v>4</v>
      </c>
      <c r="K1409" s="20" t="s">
        <v>2173</v>
      </c>
    </row>
    <row r="1410" spans="1:11">
      <c r="A1410" s="16" t="s">
        <v>2065</v>
      </c>
      <c r="B1410" s="17">
        <v>1</v>
      </c>
      <c r="C1410" s="17" t="str">
        <f t="shared" si="43"/>
        <v>207</v>
      </c>
      <c r="D1410" s="31" t="s">
        <v>1974</v>
      </c>
      <c r="E1410" s="19" t="s">
        <v>2243</v>
      </c>
      <c r="F1410" s="19">
        <v>960</v>
      </c>
      <c r="G1410" s="19" t="str">
        <f t="shared" si="44"/>
        <v>22001</v>
      </c>
      <c r="I1410" s="32" t="s">
        <v>1974</v>
      </c>
      <c r="J1410" s="20">
        <v>1</v>
      </c>
      <c r="K1410" s="20" t="s">
        <v>2057</v>
      </c>
    </row>
    <row r="1411" spans="1:11">
      <c r="A1411" s="16" t="s">
        <v>2065</v>
      </c>
      <c r="B1411" s="17">
        <v>1</v>
      </c>
      <c r="C1411" s="17" t="str">
        <f t="shared" ref="C1411:C1474" si="45">MID(A1411,1,3)</f>
        <v>207</v>
      </c>
      <c r="D1411" s="31" t="s">
        <v>1974</v>
      </c>
      <c r="E1411" s="19" t="s">
        <v>2062</v>
      </c>
      <c r="F1411" s="19">
        <v>2</v>
      </c>
      <c r="G1411" s="19" t="str">
        <f t="shared" ref="G1411:G1474" si="46">MID(E1411,1,5)</f>
        <v>20805</v>
      </c>
      <c r="I1411" s="32" t="s">
        <v>1974</v>
      </c>
      <c r="J1411" s="20">
        <v>1</v>
      </c>
      <c r="K1411" s="20" t="s">
        <v>2057</v>
      </c>
    </row>
    <row r="1412" spans="1:11">
      <c r="A1412" s="16" t="s">
        <v>2065</v>
      </c>
      <c r="B1412" s="17">
        <v>11</v>
      </c>
      <c r="C1412" s="17" t="str">
        <f t="shared" si="45"/>
        <v>207</v>
      </c>
      <c r="D1412" s="31" t="s">
        <v>1974</v>
      </c>
      <c r="E1412" s="19" t="s">
        <v>2062</v>
      </c>
      <c r="F1412" s="19">
        <v>1</v>
      </c>
      <c r="G1412" s="19" t="str">
        <f t="shared" si="46"/>
        <v>20805</v>
      </c>
      <c r="I1412" s="32" t="s">
        <v>1974</v>
      </c>
      <c r="J1412" s="20">
        <v>11</v>
      </c>
      <c r="K1412" s="20" t="s">
        <v>2057</v>
      </c>
    </row>
    <row r="1413" spans="1:11">
      <c r="A1413" s="16" t="s">
        <v>2065</v>
      </c>
      <c r="B1413" s="17">
        <v>75</v>
      </c>
      <c r="C1413" s="17" t="str">
        <f t="shared" si="45"/>
        <v>207</v>
      </c>
      <c r="D1413" s="31" t="s">
        <v>1978</v>
      </c>
      <c r="E1413" s="19" t="s">
        <v>2234</v>
      </c>
      <c r="F1413" s="19">
        <v>50</v>
      </c>
      <c r="G1413" s="19" t="str">
        <f t="shared" si="46"/>
        <v>21111</v>
      </c>
      <c r="I1413" s="32" t="s">
        <v>1978</v>
      </c>
      <c r="J1413" s="20">
        <v>75</v>
      </c>
      <c r="K1413" s="20" t="s">
        <v>2057</v>
      </c>
    </row>
    <row r="1414" spans="1:11">
      <c r="A1414" s="16" t="s">
        <v>2065</v>
      </c>
      <c r="B1414" s="17">
        <v>6</v>
      </c>
      <c r="C1414" s="17" t="str">
        <f t="shared" si="45"/>
        <v>207</v>
      </c>
      <c r="D1414" s="31" t="s">
        <v>1974</v>
      </c>
      <c r="E1414" s="19" t="s">
        <v>2230</v>
      </c>
      <c r="F1414" s="19">
        <v>10</v>
      </c>
      <c r="G1414" s="19" t="str">
        <f t="shared" si="46"/>
        <v>21104</v>
      </c>
      <c r="I1414" s="32" t="s">
        <v>1974</v>
      </c>
      <c r="J1414" s="20">
        <v>6</v>
      </c>
      <c r="K1414" s="20" t="s">
        <v>2057</v>
      </c>
    </row>
    <row r="1415" spans="1:11">
      <c r="A1415" s="16" t="s">
        <v>2065</v>
      </c>
      <c r="B1415" s="17">
        <v>6</v>
      </c>
      <c r="C1415" s="17" t="str">
        <f t="shared" si="45"/>
        <v>207</v>
      </c>
      <c r="D1415" s="31" t="s">
        <v>1974</v>
      </c>
      <c r="E1415" s="19" t="s">
        <v>2234</v>
      </c>
      <c r="F1415" s="19">
        <v>18</v>
      </c>
      <c r="G1415" s="19" t="str">
        <f t="shared" si="46"/>
        <v>21111</v>
      </c>
      <c r="I1415" s="32" t="s">
        <v>1974</v>
      </c>
      <c r="J1415" s="20">
        <v>6</v>
      </c>
      <c r="K1415" s="20" t="s">
        <v>2057</v>
      </c>
    </row>
    <row r="1416" spans="1:11">
      <c r="A1416" s="16" t="s">
        <v>2015</v>
      </c>
      <c r="B1416" s="17">
        <v>1</v>
      </c>
      <c r="C1416" s="17" t="str">
        <f t="shared" si="45"/>
        <v>201</v>
      </c>
      <c r="D1416" s="31" t="s">
        <v>1969</v>
      </c>
      <c r="E1416" s="19" t="s">
        <v>2239</v>
      </c>
      <c r="F1416" s="19">
        <v>15</v>
      </c>
      <c r="G1416" s="19" t="str">
        <f t="shared" si="46"/>
        <v>21103</v>
      </c>
      <c r="I1416" s="32" t="s">
        <v>1969</v>
      </c>
      <c r="J1416" s="20">
        <v>1</v>
      </c>
      <c r="K1416" s="20" t="s">
        <v>1971</v>
      </c>
    </row>
    <row r="1417" spans="1:11">
      <c r="A1417" s="16" t="s">
        <v>2062</v>
      </c>
      <c r="B1417" s="17">
        <v>2</v>
      </c>
      <c r="C1417" s="17" t="str">
        <f t="shared" si="45"/>
        <v>208</v>
      </c>
      <c r="D1417" s="31" t="s">
        <v>1973</v>
      </c>
      <c r="E1417" s="19" t="s">
        <v>2239</v>
      </c>
      <c r="F1417" s="19">
        <v>84</v>
      </c>
      <c r="G1417" s="19" t="str">
        <f t="shared" si="46"/>
        <v>21103</v>
      </c>
      <c r="I1417" s="32" t="s">
        <v>1973</v>
      </c>
      <c r="J1417" s="20">
        <v>2</v>
      </c>
      <c r="K1417" s="20" t="s">
        <v>2069</v>
      </c>
    </row>
    <row r="1418" spans="1:11">
      <c r="A1418" s="16" t="s">
        <v>2067</v>
      </c>
      <c r="B1418" s="17">
        <v>1</v>
      </c>
      <c r="C1418" s="17" t="str">
        <f t="shared" si="45"/>
        <v>207</v>
      </c>
      <c r="D1418" s="31" t="s">
        <v>1974</v>
      </c>
      <c r="E1418" s="19" t="s">
        <v>2228</v>
      </c>
      <c r="F1418" s="19">
        <v>66</v>
      </c>
      <c r="G1418" s="19" t="str">
        <f t="shared" si="46"/>
        <v>21103</v>
      </c>
      <c r="I1418" s="32" t="s">
        <v>1974</v>
      </c>
      <c r="J1418" s="20">
        <v>1</v>
      </c>
      <c r="K1418" s="20" t="s">
        <v>2057</v>
      </c>
    </row>
    <row r="1419" spans="1:11">
      <c r="A1419" s="16" t="s">
        <v>2067</v>
      </c>
      <c r="B1419" s="17">
        <v>19</v>
      </c>
      <c r="C1419" s="17" t="str">
        <f t="shared" si="45"/>
        <v>207</v>
      </c>
      <c r="D1419" s="31" t="s">
        <v>1969</v>
      </c>
      <c r="E1419" s="19" t="s">
        <v>2239</v>
      </c>
      <c r="F1419" s="19">
        <v>310</v>
      </c>
      <c r="G1419" s="19" t="str">
        <f t="shared" si="46"/>
        <v>21103</v>
      </c>
      <c r="I1419" s="32" t="s">
        <v>1969</v>
      </c>
      <c r="J1419" s="20">
        <v>19</v>
      </c>
      <c r="K1419" s="20" t="s">
        <v>2057</v>
      </c>
    </row>
    <row r="1420" spans="1:11">
      <c r="A1420" s="16" t="s">
        <v>2067</v>
      </c>
      <c r="B1420" s="17">
        <v>8</v>
      </c>
      <c r="C1420" s="17" t="str">
        <f t="shared" si="45"/>
        <v>207</v>
      </c>
      <c r="D1420" s="31" t="s">
        <v>1969</v>
      </c>
      <c r="E1420" s="19" t="s">
        <v>2234</v>
      </c>
      <c r="F1420" s="19">
        <v>200</v>
      </c>
      <c r="G1420" s="19" t="str">
        <f t="shared" si="46"/>
        <v>21111</v>
      </c>
      <c r="I1420" s="32" t="s">
        <v>1969</v>
      </c>
      <c r="J1420" s="20">
        <v>8</v>
      </c>
      <c r="K1420" s="20" t="s">
        <v>2057</v>
      </c>
    </row>
    <row r="1421" spans="1:11">
      <c r="A1421" s="16" t="s">
        <v>2067</v>
      </c>
      <c r="B1421" s="17">
        <v>6</v>
      </c>
      <c r="C1421" s="17" t="str">
        <f t="shared" si="45"/>
        <v>207</v>
      </c>
      <c r="D1421" s="31" t="s">
        <v>1972</v>
      </c>
      <c r="E1421" s="19" t="s">
        <v>2234</v>
      </c>
      <c r="F1421" s="19">
        <v>15</v>
      </c>
      <c r="G1421" s="19" t="str">
        <f t="shared" si="46"/>
        <v>21111</v>
      </c>
      <c r="I1421" s="32" t="s">
        <v>1972</v>
      </c>
      <c r="J1421" s="20">
        <v>6</v>
      </c>
      <c r="K1421" s="20" t="s">
        <v>2057</v>
      </c>
    </row>
    <row r="1422" spans="1:11">
      <c r="A1422" s="16" t="s">
        <v>2067</v>
      </c>
      <c r="B1422" s="17">
        <v>38</v>
      </c>
      <c r="C1422" s="17" t="str">
        <f t="shared" si="45"/>
        <v>207</v>
      </c>
      <c r="D1422" s="31" t="s">
        <v>1984</v>
      </c>
      <c r="E1422" s="19" t="s">
        <v>2234</v>
      </c>
      <c r="F1422" s="19">
        <v>100</v>
      </c>
      <c r="G1422" s="19" t="str">
        <f t="shared" si="46"/>
        <v>21111</v>
      </c>
      <c r="I1422" s="32" t="s">
        <v>1984</v>
      </c>
      <c r="J1422" s="20">
        <v>38</v>
      </c>
      <c r="K1422" s="20" t="s">
        <v>2057</v>
      </c>
    </row>
    <row r="1423" spans="1:11">
      <c r="A1423" s="16" t="s">
        <v>2067</v>
      </c>
      <c r="B1423" s="17">
        <v>5</v>
      </c>
      <c r="C1423" s="17" t="str">
        <f t="shared" si="45"/>
        <v>207</v>
      </c>
      <c r="D1423" s="31" t="s">
        <v>1972</v>
      </c>
      <c r="E1423" s="19" t="s">
        <v>2239</v>
      </c>
      <c r="F1423" s="19">
        <v>200</v>
      </c>
      <c r="G1423" s="19" t="str">
        <f t="shared" si="46"/>
        <v>21103</v>
      </c>
      <c r="I1423" s="32" t="s">
        <v>1972</v>
      </c>
      <c r="J1423" s="20">
        <v>5</v>
      </c>
      <c r="K1423" s="20" t="s">
        <v>2057</v>
      </c>
    </row>
    <row r="1424" spans="1:11">
      <c r="A1424" s="16" t="s">
        <v>2076</v>
      </c>
      <c r="B1424" s="17">
        <v>2</v>
      </c>
      <c r="C1424" s="17" t="str">
        <f t="shared" si="45"/>
        <v>208</v>
      </c>
      <c r="D1424" s="31" t="s">
        <v>1969</v>
      </c>
      <c r="E1424" s="19" t="s">
        <v>1976</v>
      </c>
      <c r="F1424" s="19">
        <v>1</v>
      </c>
      <c r="G1424" s="19" t="str">
        <f t="shared" si="46"/>
        <v>22102</v>
      </c>
      <c r="I1424" s="32" t="s">
        <v>1969</v>
      </c>
      <c r="J1424" s="20">
        <v>2</v>
      </c>
      <c r="K1424" s="20" t="s">
        <v>2069</v>
      </c>
    </row>
    <row r="1425" spans="1:11">
      <c r="A1425" s="16" t="s">
        <v>2076</v>
      </c>
      <c r="B1425" s="17">
        <v>15</v>
      </c>
      <c r="C1425" s="17" t="str">
        <f t="shared" si="45"/>
        <v>208</v>
      </c>
      <c r="D1425" s="31" t="s">
        <v>1973</v>
      </c>
      <c r="E1425" s="19" t="s">
        <v>2132</v>
      </c>
      <c r="F1425" s="19">
        <v>1</v>
      </c>
      <c r="G1425" s="19" t="str">
        <f t="shared" si="46"/>
        <v>21203</v>
      </c>
      <c r="I1425" s="32" t="s">
        <v>1973</v>
      </c>
      <c r="J1425" s="20">
        <v>15</v>
      </c>
      <c r="K1425" s="20" t="s">
        <v>2069</v>
      </c>
    </row>
    <row r="1426" spans="1:11">
      <c r="A1426" s="16" t="s">
        <v>2076</v>
      </c>
      <c r="B1426" s="17">
        <v>1</v>
      </c>
      <c r="C1426" s="17" t="str">
        <f t="shared" si="45"/>
        <v>208</v>
      </c>
      <c r="D1426" s="31" t="s">
        <v>1969</v>
      </c>
      <c r="E1426" s="19" t="s">
        <v>2132</v>
      </c>
      <c r="F1426" s="19">
        <v>6</v>
      </c>
      <c r="G1426" s="19" t="str">
        <f t="shared" si="46"/>
        <v>21203</v>
      </c>
      <c r="I1426" s="32" t="s">
        <v>1969</v>
      </c>
      <c r="J1426" s="20">
        <v>1</v>
      </c>
      <c r="K1426" s="20" t="s">
        <v>2069</v>
      </c>
    </row>
    <row r="1427" spans="1:11">
      <c r="A1427" s="16" t="s">
        <v>2076</v>
      </c>
      <c r="B1427" s="17">
        <v>1</v>
      </c>
      <c r="C1427" s="17" t="str">
        <f t="shared" si="45"/>
        <v>208</v>
      </c>
      <c r="D1427" s="31" t="s">
        <v>1969</v>
      </c>
      <c r="E1427" s="19" t="s">
        <v>2132</v>
      </c>
      <c r="F1427" s="19">
        <v>12</v>
      </c>
      <c r="G1427" s="19" t="str">
        <f t="shared" si="46"/>
        <v>21203</v>
      </c>
      <c r="I1427" s="32" t="s">
        <v>1969</v>
      </c>
      <c r="J1427" s="20">
        <v>1</v>
      </c>
      <c r="K1427" s="20" t="s">
        <v>2069</v>
      </c>
    </row>
    <row r="1428" spans="1:11">
      <c r="A1428" s="16" t="s">
        <v>2076</v>
      </c>
      <c r="B1428" s="17">
        <v>2</v>
      </c>
      <c r="C1428" s="17" t="str">
        <f t="shared" si="45"/>
        <v>208</v>
      </c>
      <c r="D1428" s="31" t="s">
        <v>1969</v>
      </c>
      <c r="E1428" s="19" t="s">
        <v>1976</v>
      </c>
      <c r="F1428" s="19">
        <v>1</v>
      </c>
      <c r="G1428" s="19" t="str">
        <f t="shared" si="46"/>
        <v>22102</v>
      </c>
      <c r="I1428" s="32" t="s">
        <v>1969</v>
      </c>
      <c r="J1428" s="20">
        <v>2</v>
      </c>
      <c r="K1428" s="20" t="s">
        <v>2069</v>
      </c>
    </row>
    <row r="1429" spans="1:11">
      <c r="A1429" s="16" t="s">
        <v>2076</v>
      </c>
      <c r="B1429" s="17">
        <v>1</v>
      </c>
      <c r="C1429" s="17" t="str">
        <f t="shared" si="45"/>
        <v>208</v>
      </c>
      <c r="D1429" s="31" t="s">
        <v>1969</v>
      </c>
      <c r="E1429" s="19" t="s">
        <v>2228</v>
      </c>
      <c r="F1429" s="19">
        <v>42</v>
      </c>
      <c r="G1429" s="19" t="str">
        <f t="shared" si="46"/>
        <v>21103</v>
      </c>
      <c r="I1429" s="32" t="s">
        <v>1969</v>
      </c>
      <c r="J1429" s="20">
        <v>1</v>
      </c>
      <c r="K1429" s="20" t="s">
        <v>2069</v>
      </c>
    </row>
    <row r="1430" spans="1:11">
      <c r="A1430" s="16" t="s">
        <v>2076</v>
      </c>
      <c r="B1430" s="17">
        <v>27</v>
      </c>
      <c r="C1430" s="17" t="str">
        <f t="shared" si="45"/>
        <v>208</v>
      </c>
      <c r="D1430" s="31" t="s">
        <v>1973</v>
      </c>
      <c r="E1430" s="19" t="s">
        <v>2228</v>
      </c>
      <c r="F1430" s="19">
        <v>452</v>
      </c>
      <c r="G1430" s="19" t="str">
        <f t="shared" si="46"/>
        <v>21103</v>
      </c>
      <c r="I1430" s="32" t="s">
        <v>1973</v>
      </c>
      <c r="J1430" s="20">
        <v>27</v>
      </c>
      <c r="K1430" s="20" t="s">
        <v>2069</v>
      </c>
    </row>
    <row r="1431" spans="1:11">
      <c r="A1431" s="16" t="s">
        <v>2076</v>
      </c>
      <c r="B1431" s="17">
        <v>2</v>
      </c>
      <c r="C1431" s="17" t="str">
        <f t="shared" si="45"/>
        <v>208</v>
      </c>
      <c r="D1431" s="31" t="s">
        <v>1969</v>
      </c>
      <c r="E1431" s="19" t="s">
        <v>2133</v>
      </c>
      <c r="F1431" s="19">
        <v>72</v>
      </c>
      <c r="G1431" s="19" t="str">
        <f t="shared" si="46"/>
        <v>21203</v>
      </c>
      <c r="I1431" s="32" t="s">
        <v>1969</v>
      </c>
      <c r="J1431" s="20">
        <v>2</v>
      </c>
      <c r="K1431" s="20" t="s">
        <v>2069</v>
      </c>
    </row>
    <row r="1432" spans="1:11">
      <c r="A1432" s="16" t="s">
        <v>2076</v>
      </c>
      <c r="B1432" s="17">
        <v>33</v>
      </c>
      <c r="C1432" s="17" t="str">
        <f t="shared" si="45"/>
        <v>208</v>
      </c>
      <c r="D1432" s="31" t="s">
        <v>1969</v>
      </c>
      <c r="E1432" s="19" t="s">
        <v>2187</v>
      </c>
      <c r="F1432" s="19">
        <v>10</v>
      </c>
      <c r="G1432" s="19" t="str">
        <f t="shared" si="46"/>
        <v>22999</v>
      </c>
      <c r="I1432" s="32" t="s">
        <v>1969</v>
      </c>
      <c r="J1432" s="20">
        <v>33</v>
      </c>
      <c r="K1432" s="20" t="s">
        <v>2069</v>
      </c>
    </row>
    <row r="1433" spans="1:11">
      <c r="A1433" s="16" t="s">
        <v>2076</v>
      </c>
      <c r="B1433" s="17">
        <v>50</v>
      </c>
      <c r="C1433" s="17" t="str">
        <f t="shared" si="45"/>
        <v>208</v>
      </c>
      <c r="D1433" s="31" t="s">
        <v>1969</v>
      </c>
      <c r="E1433" s="19" t="s">
        <v>2146</v>
      </c>
      <c r="F1433" s="19">
        <v>4</v>
      </c>
      <c r="G1433" s="19" t="str">
        <f t="shared" si="46"/>
        <v>21302</v>
      </c>
      <c r="I1433" s="32" t="s">
        <v>1969</v>
      </c>
      <c r="J1433" s="20">
        <v>50</v>
      </c>
      <c r="K1433" s="20" t="s">
        <v>2069</v>
      </c>
    </row>
    <row r="1434" spans="1:11">
      <c r="A1434" s="16" t="s">
        <v>1970</v>
      </c>
      <c r="B1434" s="17">
        <v>8</v>
      </c>
      <c r="C1434" s="17" t="str">
        <f t="shared" si="45"/>
        <v>208</v>
      </c>
      <c r="D1434" s="31" t="s">
        <v>1973</v>
      </c>
      <c r="E1434" s="19" t="s">
        <v>2146</v>
      </c>
      <c r="F1434" s="19">
        <v>8</v>
      </c>
      <c r="G1434" s="19" t="str">
        <f t="shared" si="46"/>
        <v>21302</v>
      </c>
      <c r="I1434" s="32" t="s">
        <v>1973</v>
      </c>
      <c r="J1434" s="20">
        <v>8</v>
      </c>
      <c r="K1434" s="20" t="s">
        <v>2069</v>
      </c>
    </row>
    <row r="1435" spans="1:11">
      <c r="A1435" s="16" t="s">
        <v>1976</v>
      </c>
      <c r="B1435" s="17">
        <v>13</v>
      </c>
      <c r="C1435" s="17" t="str">
        <f t="shared" si="45"/>
        <v>221</v>
      </c>
      <c r="D1435" s="31" t="s">
        <v>1972</v>
      </c>
      <c r="E1435" s="19" t="s">
        <v>2228</v>
      </c>
      <c r="F1435" s="19">
        <v>16</v>
      </c>
      <c r="G1435" s="19" t="str">
        <f t="shared" si="46"/>
        <v>21103</v>
      </c>
      <c r="I1435" s="32" t="s">
        <v>1972</v>
      </c>
      <c r="J1435" s="20">
        <v>13</v>
      </c>
      <c r="K1435" s="20" t="s">
        <v>2173</v>
      </c>
    </row>
    <row r="1436" spans="1:11">
      <c r="A1436" s="16" t="s">
        <v>2021</v>
      </c>
      <c r="B1436" s="17">
        <v>4</v>
      </c>
      <c r="C1436" s="17" t="str">
        <f t="shared" si="45"/>
        <v>201</v>
      </c>
      <c r="D1436" s="31" t="s">
        <v>1969</v>
      </c>
      <c r="E1436" s="19" t="s">
        <v>2230</v>
      </c>
      <c r="F1436" s="19">
        <v>87</v>
      </c>
      <c r="G1436" s="19" t="str">
        <f t="shared" si="46"/>
        <v>21104</v>
      </c>
      <c r="I1436" s="32" t="s">
        <v>1969</v>
      </c>
      <c r="J1436" s="20">
        <v>4</v>
      </c>
      <c r="K1436" s="20" t="s">
        <v>1971</v>
      </c>
    </row>
    <row r="1437" spans="1:11">
      <c r="A1437" s="16" t="s">
        <v>2021</v>
      </c>
      <c r="B1437" s="17">
        <v>3</v>
      </c>
      <c r="C1437" s="17" t="str">
        <f t="shared" si="45"/>
        <v>201</v>
      </c>
      <c r="D1437" s="31" t="s">
        <v>1969</v>
      </c>
      <c r="E1437" s="19" t="s">
        <v>2146</v>
      </c>
      <c r="F1437" s="19">
        <v>10</v>
      </c>
      <c r="G1437" s="19" t="str">
        <f t="shared" si="46"/>
        <v>21302</v>
      </c>
      <c r="I1437" s="32" t="s">
        <v>1969</v>
      </c>
      <c r="J1437" s="20">
        <v>3</v>
      </c>
      <c r="K1437" s="20" t="s">
        <v>1971</v>
      </c>
    </row>
    <row r="1438" spans="1:11">
      <c r="A1438" s="16" t="s">
        <v>2021</v>
      </c>
      <c r="B1438" s="17">
        <v>4</v>
      </c>
      <c r="C1438" s="17" t="str">
        <f t="shared" si="45"/>
        <v>201</v>
      </c>
      <c r="D1438" s="31" t="s">
        <v>1969</v>
      </c>
      <c r="E1438" s="19" t="s">
        <v>2146</v>
      </c>
      <c r="F1438" s="19">
        <v>19</v>
      </c>
      <c r="G1438" s="19" t="str">
        <f t="shared" si="46"/>
        <v>21302</v>
      </c>
      <c r="I1438" s="32" t="s">
        <v>1969</v>
      </c>
      <c r="J1438" s="20">
        <v>4</v>
      </c>
      <c r="K1438" s="20" t="s">
        <v>1971</v>
      </c>
    </row>
    <row r="1439" spans="1:11">
      <c r="A1439" s="16" t="s">
        <v>2021</v>
      </c>
      <c r="B1439" s="17">
        <v>11</v>
      </c>
      <c r="C1439" s="17" t="str">
        <f t="shared" si="45"/>
        <v>201</v>
      </c>
      <c r="D1439" s="31" t="s">
        <v>1969</v>
      </c>
      <c r="E1439" s="19" t="s">
        <v>2146</v>
      </c>
      <c r="F1439" s="19">
        <v>110</v>
      </c>
      <c r="G1439" s="19" t="str">
        <f t="shared" si="46"/>
        <v>21302</v>
      </c>
      <c r="I1439" s="32" t="s">
        <v>1969</v>
      </c>
      <c r="J1439" s="20">
        <v>11</v>
      </c>
      <c r="K1439" s="20" t="s">
        <v>1971</v>
      </c>
    </row>
    <row r="1440" spans="1:11">
      <c r="A1440" s="16" t="s">
        <v>2024</v>
      </c>
      <c r="B1440" s="17">
        <v>2</v>
      </c>
      <c r="C1440" s="17" t="str">
        <f t="shared" si="45"/>
        <v>201</v>
      </c>
      <c r="D1440" s="31" t="s">
        <v>1972</v>
      </c>
      <c r="E1440" s="19" t="s">
        <v>2146</v>
      </c>
      <c r="F1440" s="19">
        <v>449</v>
      </c>
      <c r="G1440" s="19" t="str">
        <f t="shared" si="46"/>
        <v>21302</v>
      </c>
      <c r="I1440" s="32" t="s">
        <v>1972</v>
      </c>
      <c r="J1440" s="20">
        <v>2</v>
      </c>
      <c r="K1440" s="20" t="s">
        <v>1971</v>
      </c>
    </row>
    <row r="1441" spans="1:11">
      <c r="A1441" s="16" t="s">
        <v>2026</v>
      </c>
      <c r="B1441" s="17">
        <v>7</v>
      </c>
      <c r="C1441" s="17" t="str">
        <f t="shared" si="45"/>
        <v>201</v>
      </c>
      <c r="D1441" s="31" t="s">
        <v>1969</v>
      </c>
      <c r="E1441" s="19" t="s">
        <v>1970</v>
      </c>
      <c r="F1441" s="19">
        <v>1</v>
      </c>
      <c r="G1441" s="19" t="str">
        <f t="shared" si="46"/>
        <v>20805</v>
      </c>
      <c r="I1441" s="32" t="s">
        <v>1969</v>
      </c>
      <c r="J1441" s="20">
        <v>7</v>
      </c>
      <c r="K1441" s="20" t="s">
        <v>1971</v>
      </c>
    </row>
    <row r="1442" spans="1:11">
      <c r="A1442" s="16" t="s">
        <v>2021</v>
      </c>
      <c r="B1442" s="17">
        <v>21</v>
      </c>
      <c r="C1442" s="17" t="str">
        <f t="shared" si="45"/>
        <v>201</v>
      </c>
      <c r="D1442" s="31" t="s">
        <v>1969</v>
      </c>
      <c r="E1442" s="19" t="s">
        <v>1976</v>
      </c>
      <c r="F1442" s="19">
        <v>2</v>
      </c>
      <c r="G1442" s="19" t="str">
        <f t="shared" si="46"/>
        <v>22102</v>
      </c>
      <c r="I1442" s="32" t="s">
        <v>1969</v>
      </c>
      <c r="J1442" s="20">
        <v>21</v>
      </c>
      <c r="K1442" s="20" t="s">
        <v>1971</v>
      </c>
    </row>
    <row r="1443" spans="1:11">
      <c r="A1443" s="16" t="s">
        <v>2021</v>
      </c>
      <c r="B1443" s="17">
        <v>8</v>
      </c>
      <c r="C1443" s="17" t="str">
        <f t="shared" si="45"/>
        <v>201</v>
      </c>
      <c r="D1443" s="31" t="s">
        <v>1972</v>
      </c>
      <c r="E1443" s="19" t="s">
        <v>1970</v>
      </c>
      <c r="F1443" s="19">
        <v>1</v>
      </c>
      <c r="G1443" s="19" t="str">
        <f t="shared" si="46"/>
        <v>20805</v>
      </c>
      <c r="I1443" s="32" t="s">
        <v>1972</v>
      </c>
      <c r="J1443" s="20">
        <v>8</v>
      </c>
      <c r="K1443" s="20" t="s">
        <v>1971</v>
      </c>
    </row>
    <row r="1444" spans="1:11">
      <c r="A1444" s="16" t="s">
        <v>2023</v>
      </c>
      <c r="B1444" s="17">
        <v>15</v>
      </c>
      <c r="C1444" s="17" t="str">
        <f t="shared" si="45"/>
        <v>201</v>
      </c>
      <c r="D1444" s="31" t="s">
        <v>1969</v>
      </c>
      <c r="E1444" s="19" t="s">
        <v>2142</v>
      </c>
      <c r="F1444" s="19">
        <v>2</v>
      </c>
      <c r="G1444" s="19" t="str">
        <f t="shared" si="46"/>
        <v>21302</v>
      </c>
      <c r="I1444" s="32" t="s">
        <v>1969</v>
      </c>
      <c r="J1444" s="20">
        <v>15</v>
      </c>
      <c r="K1444" s="20" t="s">
        <v>1971</v>
      </c>
    </row>
    <row r="1445" spans="1:11">
      <c r="A1445" s="16" t="s">
        <v>2025</v>
      </c>
      <c r="B1445" s="17">
        <v>60</v>
      </c>
      <c r="C1445" s="17" t="str">
        <f t="shared" si="45"/>
        <v>201</v>
      </c>
      <c r="D1445" s="31" t="s">
        <v>1969</v>
      </c>
      <c r="E1445" s="19" t="s">
        <v>2142</v>
      </c>
      <c r="F1445" s="19">
        <v>1</v>
      </c>
      <c r="G1445" s="19" t="str">
        <f t="shared" si="46"/>
        <v>21302</v>
      </c>
      <c r="I1445" s="32" t="s">
        <v>1969</v>
      </c>
      <c r="J1445" s="20">
        <v>60</v>
      </c>
      <c r="K1445" s="20" t="s">
        <v>1971</v>
      </c>
    </row>
    <row r="1446" spans="1:11">
      <c r="A1446" s="16" t="s">
        <v>2023</v>
      </c>
      <c r="B1446" s="17">
        <v>1</v>
      </c>
      <c r="C1446" s="17" t="str">
        <f t="shared" si="45"/>
        <v>201</v>
      </c>
      <c r="D1446" s="31" t="s">
        <v>1969</v>
      </c>
      <c r="E1446" s="19" t="s">
        <v>2245</v>
      </c>
      <c r="F1446" s="19">
        <v>341</v>
      </c>
      <c r="G1446" s="19" t="str">
        <f t="shared" si="46"/>
        <v>21106</v>
      </c>
      <c r="I1446" s="32" t="s">
        <v>1969</v>
      </c>
      <c r="J1446" s="20">
        <v>1</v>
      </c>
      <c r="K1446" s="20" t="s">
        <v>1971</v>
      </c>
    </row>
    <row r="1447" spans="1:11">
      <c r="A1447" s="16" t="s">
        <v>2021</v>
      </c>
      <c r="B1447" s="17">
        <v>9</v>
      </c>
      <c r="C1447" s="17" t="str">
        <f t="shared" si="45"/>
        <v>201</v>
      </c>
      <c r="D1447" s="31" t="s">
        <v>1969</v>
      </c>
      <c r="E1447" s="19" t="s">
        <v>2230</v>
      </c>
      <c r="F1447" s="19">
        <v>1102</v>
      </c>
      <c r="G1447" s="19" t="str">
        <f t="shared" si="46"/>
        <v>21104</v>
      </c>
      <c r="I1447" s="32" t="s">
        <v>1969</v>
      </c>
      <c r="J1447" s="20">
        <v>9</v>
      </c>
      <c r="K1447" s="20" t="s">
        <v>1971</v>
      </c>
    </row>
    <row r="1448" spans="1:11">
      <c r="A1448" s="16" t="s">
        <v>2021</v>
      </c>
      <c r="B1448" s="17">
        <v>68</v>
      </c>
      <c r="C1448" s="17" t="str">
        <f t="shared" si="45"/>
        <v>201</v>
      </c>
      <c r="D1448" s="31" t="s">
        <v>1972</v>
      </c>
      <c r="E1448" s="19" t="s">
        <v>2246</v>
      </c>
      <c r="F1448" s="19">
        <v>44</v>
      </c>
      <c r="G1448" s="19" t="str">
        <f t="shared" si="46"/>
        <v>21302</v>
      </c>
      <c r="I1448" s="32" t="s">
        <v>1972</v>
      </c>
      <c r="J1448" s="20">
        <v>68</v>
      </c>
      <c r="K1448" s="20" t="s">
        <v>1971</v>
      </c>
    </row>
    <row r="1449" spans="1:11">
      <c r="A1449" s="16" t="s">
        <v>2023</v>
      </c>
      <c r="B1449" s="17">
        <v>12</v>
      </c>
      <c r="C1449" s="17" t="str">
        <f t="shared" si="45"/>
        <v>201</v>
      </c>
      <c r="D1449" s="31" t="s">
        <v>1969</v>
      </c>
      <c r="E1449" s="19" t="s">
        <v>2246</v>
      </c>
      <c r="F1449" s="19">
        <v>5</v>
      </c>
      <c r="G1449" s="19" t="str">
        <f t="shared" si="46"/>
        <v>21302</v>
      </c>
      <c r="I1449" s="32" t="s">
        <v>1969</v>
      </c>
      <c r="J1449" s="20">
        <v>12</v>
      </c>
      <c r="K1449" s="20" t="s">
        <v>1971</v>
      </c>
    </row>
    <row r="1450" spans="1:11">
      <c r="A1450" s="16" t="s">
        <v>2024</v>
      </c>
      <c r="B1450" s="17">
        <v>58</v>
      </c>
      <c r="C1450" s="17" t="str">
        <f t="shared" si="45"/>
        <v>201</v>
      </c>
      <c r="D1450" s="31" t="s">
        <v>1969</v>
      </c>
      <c r="E1450" s="19" t="s">
        <v>2247</v>
      </c>
      <c r="F1450" s="19">
        <v>426</v>
      </c>
      <c r="G1450" s="19" t="str">
        <f t="shared" si="46"/>
        <v>21106</v>
      </c>
      <c r="I1450" s="32" t="s">
        <v>1969</v>
      </c>
      <c r="J1450" s="20">
        <v>58</v>
      </c>
      <c r="K1450" s="20" t="s">
        <v>1971</v>
      </c>
    </row>
    <row r="1451" spans="1:11">
      <c r="A1451" s="16" t="s">
        <v>2021</v>
      </c>
      <c r="B1451" s="17">
        <v>3</v>
      </c>
      <c r="C1451" s="17" t="str">
        <f t="shared" si="45"/>
        <v>201</v>
      </c>
      <c r="D1451" s="31" t="s">
        <v>1973</v>
      </c>
      <c r="E1451" s="19" t="s">
        <v>2230</v>
      </c>
      <c r="F1451" s="19">
        <v>49</v>
      </c>
      <c r="G1451" s="19" t="str">
        <f t="shared" si="46"/>
        <v>21104</v>
      </c>
      <c r="I1451" s="32" t="s">
        <v>1973</v>
      </c>
      <c r="J1451" s="20">
        <v>3</v>
      </c>
      <c r="K1451" s="20" t="s">
        <v>1971</v>
      </c>
    </row>
    <row r="1452" spans="1:11">
      <c r="A1452" s="16" t="s">
        <v>2026</v>
      </c>
      <c r="B1452" s="17">
        <v>5</v>
      </c>
      <c r="C1452" s="17" t="str">
        <f t="shared" si="45"/>
        <v>201</v>
      </c>
      <c r="D1452" s="31" t="s">
        <v>1969</v>
      </c>
      <c r="E1452" s="19" t="s">
        <v>2246</v>
      </c>
      <c r="F1452" s="19">
        <v>56</v>
      </c>
      <c r="G1452" s="19" t="str">
        <f t="shared" si="46"/>
        <v>21302</v>
      </c>
      <c r="I1452" s="32" t="s">
        <v>1969</v>
      </c>
      <c r="J1452" s="20">
        <v>5</v>
      </c>
      <c r="K1452" s="20" t="s">
        <v>1971</v>
      </c>
    </row>
    <row r="1453" spans="1:11">
      <c r="A1453" s="16" t="s">
        <v>2026</v>
      </c>
      <c r="B1453" s="17">
        <v>3</v>
      </c>
      <c r="C1453" s="17" t="str">
        <f t="shared" si="45"/>
        <v>201</v>
      </c>
      <c r="D1453" s="31" t="s">
        <v>1969</v>
      </c>
      <c r="E1453" s="19" t="s">
        <v>2248</v>
      </c>
      <c r="F1453" s="19">
        <v>1</v>
      </c>
      <c r="G1453" s="19" t="str">
        <f t="shared" si="46"/>
        <v>21302</v>
      </c>
      <c r="I1453" s="32" t="s">
        <v>1969</v>
      </c>
      <c r="J1453" s="20">
        <v>3</v>
      </c>
      <c r="K1453" s="20" t="s">
        <v>1971</v>
      </c>
    </row>
    <row r="1454" spans="1:11">
      <c r="A1454" s="16" t="s">
        <v>2063</v>
      </c>
      <c r="B1454" s="17">
        <v>2</v>
      </c>
      <c r="C1454" s="17" t="str">
        <f t="shared" si="45"/>
        <v>207</v>
      </c>
      <c r="D1454" s="31" t="s">
        <v>1984</v>
      </c>
      <c r="E1454" s="19" t="s">
        <v>2249</v>
      </c>
      <c r="F1454" s="19">
        <v>42</v>
      </c>
      <c r="G1454" s="19" t="str">
        <f t="shared" si="46"/>
        <v>21468</v>
      </c>
      <c r="I1454" s="32" t="s">
        <v>1984</v>
      </c>
      <c r="J1454" s="20">
        <v>2</v>
      </c>
      <c r="K1454" s="20" t="s">
        <v>2057</v>
      </c>
    </row>
    <row r="1455" spans="1:11">
      <c r="A1455" s="16" t="s">
        <v>2027</v>
      </c>
      <c r="B1455" s="17">
        <v>5</v>
      </c>
      <c r="C1455" s="17" t="str">
        <f t="shared" si="45"/>
        <v>201</v>
      </c>
      <c r="D1455" s="31" t="s">
        <v>1969</v>
      </c>
      <c r="E1455" s="19" t="s">
        <v>2250</v>
      </c>
      <c r="F1455" s="19">
        <v>2</v>
      </c>
      <c r="G1455" s="19" t="str">
        <f t="shared" si="46"/>
        <v>21302</v>
      </c>
      <c r="I1455" s="32" t="s">
        <v>1969</v>
      </c>
      <c r="J1455" s="20">
        <v>5</v>
      </c>
      <c r="K1455" s="20" t="s">
        <v>1971</v>
      </c>
    </row>
    <row r="1456" spans="1:11">
      <c r="A1456" s="16" t="s">
        <v>1968</v>
      </c>
      <c r="B1456" s="17">
        <v>3</v>
      </c>
      <c r="C1456" s="17" t="str">
        <f t="shared" si="45"/>
        <v>201</v>
      </c>
      <c r="D1456" s="31" t="s">
        <v>1969</v>
      </c>
      <c r="E1456" s="19" t="s">
        <v>2249</v>
      </c>
      <c r="F1456" s="19">
        <v>1</v>
      </c>
      <c r="G1456" s="19" t="str">
        <f t="shared" si="46"/>
        <v>21468</v>
      </c>
      <c r="I1456" s="32" t="s">
        <v>1969</v>
      </c>
      <c r="J1456" s="20">
        <v>3</v>
      </c>
      <c r="K1456" s="20" t="s">
        <v>1971</v>
      </c>
    </row>
    <row r="1457" spans="1:11">
      <c r="A1457" s="16" t="s">
        <v>2027</v>
      </c>
      <c r="B1457" s="17">
        <v>2</v>
      </c>
      <c r="C1457" s="17" t="str">
        <f t="shared" si="45"/>
        <v>201</v>
      </c>
      <c r="D1457" s="31" t="s">
        <v>1984</v>
      </c>
      <c r="E1457" s="19" t="s">
        <v>2230</v>
      </c>
      <c r="F1457" s="19">
        <v>200</v>
      </c>
      <c r="G1457" s="19" t="str">
        <f t="shared" si="46"/>
        <v>21104</v>
      </c>
      <c r="I1457" s="32" t="s">
        <v>1984</v>
      </c>
      <c r="J1457" s="20">
        <v>2</v>
      </c>
      <c r="K1457" s="20" t="s">
        <v>1971</v>
      </c>
    </row>
    <row r="1458" spans="1:11">
      <c r="A1458" s="16" t="s">
        <v>2161</v>
      </c>
      <c r="B1458" s="17">
        <v>5</v>
      </c>
      <c r="C1458" s="17" t="str">
        <f t="shared" si="45"/>
        <v>214</v>
      </c>
      <c r="D1458" s="31" t="s">
        <v>1969</v>
      </c>
      <c r="E1458" s="19" t="s">
        <v>2143</v>
      </c>
      <c r="F1458" s="19">
        <v>54</v>
      </c>
      <c r="G1458" s="19" t="str">
        <f t="shared" si="46"/>
        <v>21302</v>
      </c>
      <c r="I1458" s="32" t="s">
        <v>1969</v>
      </c>
      <c r="J1458" s="20">
        <v>5</v>
      </c>
      <c r="K1458" s="20" t="s">
        <v>2158</v>
      </c>
    </row>
    <row r="1459" spans="1:11">
      <c r="A1459" s="16" t="s">
        <v>1968</v>
      </c>
      <c r="B1459" s="17">
        <v>3</v>
      </c>
      <c r="C1459" s="17" t="str">
        <f t="shared" si="45"/>
        <v>201</v>
      </c>
      <c r="D1459" s="31" t="s">
        <v>1974</v>
      </c>
      <c r="E1459" s="19" t="s">
        <v>2251</v>
      </c>
      <c r="F1459" s="19">
        <v>139</v>
      </c>
      <c r="G1459" s="19" t="str">
        <f t="shared" si="46"/>
        <v>21106</v>
      </c>
      <c r="I1459" s="32" t="s">
        <v>1974</v>
      </c>
      <c r="J1459" s="20">
        <v>3</v>
      </c>
      <c r="K1459" s="20" t="s">
        <v>1971</v>
      </c>
    </row>
    <row r="1460" spans="1:11">
      <c r="A1460" s="16" t="s">
        <v>2161</v>
      </c>
      <c r="B1460" s="17">
        <v>1</v>
      </c>
      <c r="C1460" s="17" t="str">
        <f t="shared" si="45"/>
        <v>214</v>
      </c>
      <c r="D1460" s="31" t="s">
        <v>1972</v>
      </c>
      <c r="E1460" s="19" t="s">
        <v>2247</v>
      </c>
      <c r="F1460" s="19">
        <v>21</v>
      </c>
      <c r="G1460" s="19" t="str">
        <f t="shared" si="46"/>
        <v>21106</v>
      </c>
      <c r="I1460" s="32" t="s">
        <v>1972</v>
      </c>
      <c r="J1460" s="20">
        <v>1</v>
      </c>
      <c r="K1460" s="20" t="s">
        <v>2158</v>
      </c>
    </row>
    <row r="1461" spans="1:11">
      <c r="A1461" s="16" t="s">
        <v>2063</v>
      </c>
      <c r="B1461" s="17">
        <v>1</v>
      </c>
      <c r="C1461" s="17" t="str">
        <f t="shared" si="45"/>
        <v>207</v>
      </c>
      <c r="D1461" s="31" t="s">
        <v>1969</v>
      </c>
      <c r="E1461" s="19" t="s">
        <v>2249</v>
      </c>
      <c r="F1461" s="19">
        <v>7</v>
      </c>
      <c r="G1461" s="19" t="str">
        <f t="shared" si="46"/>
        <v>21468</v>
      </c>
      <c r="I1461" s="32" t="s">
        <v>1969</v>
      </c>
      <c r="J1461" s="20">
        <v>1</v>
      </c>
      <c r="K1461" s="20" t="s">
        <v>2057</v>
      </c>
    </row>
    <row r="1462" spans="1:11">
      <c r="A1462" s="16" t="s">
        <v>1968</v>
      </c>
      <c r="B1462" s="17">
        <v>3</v>
      </c>
      <c r="C1462" s="17" t="str">
        <f t="shared" si="45"/>
        <v>201</v>
      </c>
      <c r="D1462" s="31" t="s">
        <v>1969</v>
      </c>
      <c r="E1462" s="19" t="s">
        <v>2248</v>
      </c>
      <c r="F1462" s="19">
        <v>16</v>
      </c>
      <c r="G1462" s="19" t="str">
        <f t="shared" si="46"/>
        <v>21302</v>
      </c>
      <c r="I1462" s="32" t="s">
        <v>1969</v>
      </c>
      <c r="J1462" s="20">
        <v>3</v>
      </c>
      <c r="K1462" s="20" t="s">
        <v>1971</v>
      </c>
    </row>
    <row r="1463" spans="1:11">
      <c r="A1463" s="16" t="s">
        <v>2031</v>
      </c>
      <c r="B1463" s="17">
        <v>1</v>
      </c>
      <c r="C1463" s="17" t="str">
        <f t="shared" si="45"/>
        <v>204</v>
      </c>
      <c r="D1463" s="31" t="s">
        <v>1969</v>
      </c>
      <c r="E1463" s="19" t="s">
        <v>2250</v>
      </c>
      <c r="F1463" s="19">
        <v>7000</v>
      </c>
      <c r="G1463" s="19" t="str">
        <f t="shared" si="46"/>
        <v>21302</v>
      </c>
      <c r="I1463" s="32" t="s">
        <v>1969</v>
      </c>
      <c r="J1463" s="20">
        <v>1</v>
      </c>
      <c r="K1463" s="20" t="s">
        <v>2030</v>
      </c>
    </row>
    <row r="1464" spans="1:11">
      <c r="A1464" s="16" t="s">
        <v>2063</v>
      </c>
      <c r="B1464" s="17">
        <v>3</v>
      </c>
      <c r="C1464" s="17" t="str">
        <f t="shared" si="45"/>
        <v>207</v>
      </c>
      <c r="D1464" s="31" t="s">
        <v>1969</v>
      </c>
      <c r="E1464" s="19" t="s">
        <v>2246</v>
      </c>
      <c r="F1464" s="19">
        <v>153</v>
      </c>
      <c r="G1464" s="19" t="str">
        <f t="shared" si="46"/>
        <v>21302</v>
      </c>
      <c r="I1464" s="32" t="s">
        <v>1969</v>
      </c>
      <c r="J1464" s="20">
        <v>3</v>
      </c>
      <c r="K1464" s="20" t="s">
        <v>2057</v>
      </c>
    </row>
    <row r="1465" spans="1:11">
      <c r="A1465" s="16" t="s">
        <v>2063</v>
      </c>
      <c r="B1465" s="17">
        <v>1</v>
      </c>
      <c r="C1465" s="17" t="str">
        <f t="shared" si="45"/>
        <v>207</v>
      </c>
      <c r="D1465" s="31" t="s">
        <v>1969</v>
      </c>
      <c r="E1465" s="19" t="s">
        <v>2142</v>
      </c>
      <c r="F1465" s="19">
        <v>8</v>
      </c>
      <c r="G1465" s="19" t="str">
        <f t="shared" si="46"/>
        <v>21302</v>
      </c>
      <c r="I1465" s="32" t="s">
        <v>1969</v>
      </c>
      <c r="J1465" s="20">
        <v>1</v>
      </c>
      <c r="K1465" s="20" t="s">
        <v>2057</v>
      </c>
    </row>
    <row r="1466" spans="1:11">
      <c r="A1466" s="16" t="s">
        <v>1968</v>
      </c>
      <c r="B1466" s="17">
        <v>3</v>
      </c>
      <c r="C1466" s="17" t="str">
        <f t="shared" si="45"/>
        <v>201</v>
      </c>
      <c r="D1466" s="31" t="s">
        <v>1969</v>
      </c>
      <c r="E1466" s="19" t="s">
        <v>2230</v>
      </c>
      <c r="F1466" s="19">
        <v>148</v>
      </c>
      <c r="G1466" s="19" t="str">
        <f t="shared" si="46"/>
        <v>21104</v>
      </c>
      <c r="I1466" s="32" t="s">
        <v>1969</v>
      </c>
      <c r="J1466" s="20">
        <v>3</v>
      </c>
      <c r="K1466" s="20" t="s">
        <v>1971</v>
      </c>
    </row>
    <row r="1467" spans="1:11">
      <c r="A1467" s="16" t="s">
        <v>2157</v>
      </c>
      <c r="B1467" s="17">
        <v>2</v>
      </c>
      <c r="C1467" s="17" t="str">
        <f t="shared" si="45"/>
        <v>214</v>
      </c>
      <c r="D1467" s="31" t="s">
        <v>1969</v>
      </c>
      <c r="E1467" s="19" t="s">
        <v>2147</v>
      </c>
      <c r="F1467" s="19">
        <v>2</v>
      </c>
      <c r="G1467" s="19" t="str">
        <f t="shared" si="46"/>
        <v>21302</v>
      </c>
      <c r="I1467" s="32" t="s">
        <v>1969</v>
      </c>
      <c r="J1467" s="20">
        <v>2</v>
      </c>
      <c r="K1467" s="20" t="s">
        <v>2158</v>
      </c>
    </row>
    <row r="1468" spans="1:11">
      <c r="A1468" s="16" t="s">
        <v>2157</v>
      </c>
      <c r="B1468" s="17">
        <v>3</v>
      </c>
      <c r="C1468" s="17" t="str">
        <f t="shared" si="45"/>
        <v>214</v>
      </c>
      <c r="D1468" s="31" t="s">
        <v>1969</v>
      </c>
      <c r="E1468" s="19" t="s">
        <v>2252</v>
      </c>
      <c r="F1468" s="19">
        <v>68</v>
      </c>
      <c r="G1468" s="19" t="str">
        <f t="shared" si="46"/>
        <v>21302</v>
      </c>
      <c r="I1468" s="32" t="s">
        <v>1969</v>
      </c>
      <c r="J1468" s="20">
        <v>3</v>
      </c>
      <c r="K1468" s="20" t="s">
        <v>2158</v>
      </c>
    </row>
    <row r="1469" spans="1:11">
      <c r="A1469" s="16" t="s">
        <v>2063</v>
      </c>
      <c r="B1469" s="17">
        <v>3</v>
      </c>
      <c r="C1469" s="17" t="str">
        <f t="shared" si="45"/>
        <v>207</v>
      </c>
      <c r="D1469" s="31" t="s">
        <v>1972</v>
      </c>
      <c r="E1469" s="19" t="s">
        <v>2148</v>
      </c>
      <c r="F1469" s="19">
        <v>141</v>
      </c>
      <c r="G1469" s="19" t="str">
        <f t="shared" si="46"/>
        <v>21302</v>
      </c>
      <c r="I1469" s="32" t="s">
        <v>1972</v>
      </c>
      <c r="J1469" s="20">
        <v>3</v>
      </c>
      <c r="K1469" s="20" t="s">
        <v>2057</v>
      </c>
    </row>
    <row r="1470" spans="1:11">
      <c r="A1470" s="16" t="s">
        <v>1968</v>
      </c>
      <c r="B1470" s="17">
        <v>3</v>
      </c>
      <c r="C1470" s="17" t="str">
        <f t="shared" si="45"/>
        <v>201</v>
      </c>
      <c r="D1470" s="31" t="s">
        <v>1972</v>
      </c>
      <c r="E1470" s="19" t="s">
        <v>2251</v>
      </c>
      <c r="F1470" s="19">
        <v>335</v>
      </c>
      <c r="G1470" s="19" t="str">
        <f t="shared" si="46"/>
        <v>21106</v>
      </c>
      <c r="I1470" s="32" t="s">
        <v>1972</v>
      </c>
      <c r="J1470" s="20">
        <v>3</v>
      </c>
      <c r="K1470" s="20" t="s">
        <v>1971</v>
      </c>
    </row>
    <row r="1471" spans="1:11">
      <c r="A1471" s="16" t="s">
        <v>2161</v>
      </c>
      <c r="B1471" s="17">
        <v>1</v>
      </c>
      <c r="C1471" s="17" t="str">
        <f t="shared" si="45"/>
        <v>214</v>
      </c>
      <c r="D1471" s="31" t="s">
        <v>1972</v>
      </c>
      <c r="E1471" s="19" t="s">
        <v>2253</v>
      </c>
      <c r="F1471" s="19">
        <v>121</v>
      </c>
      <c r="G1471" s="19" t="str">
        <f t="shared" si="46"/>
        <v>21104</v>
      </c>
      <c r="I1471" s="32" t="s">
        <v>1972</v>
      </c>
      <c r="J1471" s="20">
        <v>1</v>
      </c>
      <c r="K1471" s="20" t="s">
        <v>2158</v>
      </c>
    </row>
    <row r="1472" spans="1:11">
      <c r="A1472" s="16" t="s">
        <v>2056</v>
      </c>
      <c r="B1472" s="17">
        <v>3</v>
      </c>
      <c r="C1472" s="17" t="str">
        <f t="shared" si="45"/>
        <v>207</v>
      </c>
      <c r="D1472" s="31" t="s">
        <v>1974</v>
      </c>
      <c r="E1472" s="19" t="s">
        <v>2250</v>
      </c>
      <c r="F1472" s="19">
        <v>10</v>
      </c>
      <c r="G1472" s="19" t="str">
        <f t="shared" si="46"/>
        <v>21302</v>
      </c>
      <c r="I1472" s="32" t="s">
        <v>1974</v>
      </c>
      <c r="J1472" s="20">
        <v>3</v>
      </c>
      <c r="K1472" s="20" t="s">
        <v>2057</v>
      </c>
    </row>
    <row r="1473" spans="1:11">
      <c r="A1473" s="16" t="s">
        <v>2063</v>
      </c>
      <c r="B1473" s="17">
        <v>1</v>
      </c>
      <c r="C1473" s="17" t="str">
        <f t="shared" si="45"/>
        <v>207</v>
      </c>
      <c r="D1473" s="31" t="s">
        <v>1974</v>
      </c>
      <c r="E1473" s="19" t="s">
        <v>2254</v>
      </c>
      <c r="F1473" s="19">
        <v>92</v>
      </c>
      <c r="G1473" s="19" t="str">
        <f t="shared" si="46"/>
        <v>21105</v>
      </c>
      <c r="I1473" s="32" t="s">
        <v>1974</v>
      </c>
      <c r="J1473" s="20">
        <v>1</v>
      </c>
      <c r="K1473" s="20" t="s">
        <v>2057</v>
      </c>
    </row>
    <row r="1474" spans="1:11">
      <c r="A1474" s="16" t="s">
        <v>1977</v>
      </c>
      <c r="B1474" s="17">
        <v>3</v>
      </c>
      <c r="C1474" s="17" t="str">
        <f t="shared" si="45"/>
        <v>201</v>
      </c>
      <c r="D1474" s="31" t="s">
        <v>1969</v>
      </c>
      <c r="E1474" s="19" t="s">
        <v>2246</v>
      </c>
      <c r="F1474" s="19">
        <v>15</v>
      </c>
      <c r="G1474" s="19" t="str">
        <f t="shared" si="46"/>
        <v>21302</v>
      </c>
      <c r="I1474" s="32" t="s">
        <v>1969</v>
      </c>
      <c r="J1474" s="20">
        <v>3</v>
      </c>
      <c r="K1474" s="20" t="s">
        <v>1971</v>
      </c>
    </row>
    <row r="1475" spans="1:11">
      <c r="A1475" s="16" t="s">
        <v>1977</v>
      </c>
      <c r="B1475" s="17">
        <v>1</v>
      </c>
      <c r="C1475" s="17" t="str">
        <f t="shared" ref="C1475:C1538" si="47">MID(A1475,1,3)</f>
        <v>201</v>
      </c>
      <c r="D1475" s="31" t="s">
        <v>1969</v>
      </c>
      <c r="E1475" s="19" t="s">
        <v>2255</v>
      </c>
      <c r="F1475" s="19">
        <v>148</v>
      </c>
      <c r="G1475" s="19" t="str">
        <f t="shared" ref="G1475:G1538" si="48">MID(E1475,1,5)</f>
        <v>21302</v>
      </c>
      <c r="I1475" s="32" t="s">
        <v>1969</v>
      </c>
      <c r="J1475" s="20">
        <v>1</v>
      </c>
      <c r="K1475" s="20" t="s">
        <v>1971</v>
      </c>
    </row>
    <row r="1476" spans="1:11">
      <c r="A1476" s="16" t="s">
        <v>1977</v>
      </c>
      <c r="B1476" s="17">
        <v>4</v>
      </c>
      <c r="C1476" s="17" t="str">
        <f t="shared" si="47"/>
        <v>201</v>
      </c>
      <c r="D1476" s="31" t="s">
        <v>1972</v>
      </c>
      <c r="E1476" s="19" t="s">
        <v>2250</v>
      </c>
      <c r="F1476" s="19">
        <v>10</v>
      </c>
      <c r="G1476" s="19" t="str">
        <f t="shared" si="48"/>
        <v>21302</v>
      </c>
      <c r="I1476" s="32" t="s">
        <v>1972</v>
      </c>
      <c r="J1476" s="20">
        <v>4</v>
      </c>
      <c r="K1476" s="20" t="s">
        <v>1971</v>
      </c>
    </row>
    <row r="1477" spans="1:11">
      <c r="A1477" s="16" t="s">
        <v>2063</v>
      </c>
      <c r="B1477" s="17">
        <v>4</v>
      </c>
      <c r="C1477" s="17" t="str">
        <f t="shared" si="47"/>
        <v>207</v>
      </c>
      <c r="D1477" s="31" t="s">
        <v>1969</v>
      </c>
      <c r="E1477" s="19" t="s">
        <v>2248</v>
      </c>
      <c r="F1477" s="19">
        <v>8</v>
      </c>
      <c r="G1477" s="19" t="str">
        <f t="shared" si="48"/>
        <v>21302</v>
      </c>
      <c r="I1477" s="32" t="s">
        <v>1969</v>
      </c>
      <c r="J1477" s="20">
        <v>4</v>
      </c>
      <c r="K1477" s="20" t="s">
        <v>2057</v>
      </c>
    </row>
    <row r="1478" spans="1:11">
      <c r="A1478" s="16" t="s">
        <v>1968</v>
      </c>
      <c r="B1478" s="17">
        <v>3</v>
      </c>
      <c r="C1478" s="17" t="str">
        <f t="shared" si="47"/>
        <v>201</v>
      </c>
      <c r="D1478" s="31" t="s">
        <v>1969</v>
      </c>
      <c r="E1478" s="19" t="s">
        <v>2248</v>
      </c>
      <c r="F1478" s="19">
        <v>433</v>
      </c>
      <c r="G1478" s="19" t="str">
        <f t="shared" si="48"/>
        <v>21302</v>
      </c>
      <c r="I1478" s="32" t="s">
        <v>1969</v>
      </c>
      <c r="J1478" s="20">
        <v>3</v>
      </c>
      <c r="K1478" s="20" t="s">
        <v>1971</v>
      </c>
    </row>
    <row r="1479" spans="1:11">
      <c r="A1479" s="16" t="s">
        <v>2031</v>
      </c>
      <c r="B1479" s="17">
        <v>5</v>
      </c>
      <c r="C1479" s="17" t="str">
        <f t="shared" si="47"/>
        <v>204</v>
      </c>
      <c r="D1479" s="31" t="s">
        <v>1969</v>
      </c>
      <c r="E1479" s="19" t="s">
        <v>2250</v>
      </c>
      <c r="F1479" s="19">
        <v>240</v>
      </c>
      <c r="G1479" s="19" t="str">
        <f t="shared" si="48"/>
        <v>21302</v>
      </c>
      <c r="I1479" s="32" t="s">
        <v>1969</v>
      </c>
      <c r="J1479" s="20">
        <v>5</v>
      </c>
      <c r="K1479" s="20" t="s">
        <v>2030</v>
      </c>
    </row>
    <row r="1480" spans="1:11">
      <c r="A1480" s="16" t="s">
        <v>1975</v>
      </c>
      <c r="B1480" s="17">
        <v>1</v>
      </c>
      <c r="C1480" s="17" t="str">
        <f t="shared" si="47"/>
        <v>201</v>
      </c>
      <c r="D1480" s="31" t="s">
        <v>1969</v>
      </c>
      <c r="E1480" s="19" t="s">
        <v>2253</v>
      </c>
      <c r="F1480" s="19">
        <v>23</v>
      </c>
      <c r="G1480" s="19" t="str">
        <f t="shared" si="48"/>
        <v>21104</v>
      </c>
      <c r="I1480" s="32" t="s">
        <v>1969</v>
      </c>
      <c r="J1480" s="20">
        <v>1</v>
      </c>
      <c r="K1480" s="20" t="s">
        <v>1971</v>
      </c>
    </row>
    <row r="1481" spans="1:11">
      <c r="A1481" s="16" t="s">
        <v>2031</v>
      </c>
      <c r="B1481" s="17">
        <v>2</v>
      </c>
      <c r="C1481" s="17" t="str">
        <f t="shared" si="47"/>
        <v>204</v>
      </c>
      <c r="D1481" s="31" t="s">
        <v>1969</v>
      </c>
      <c r="E1481" s="19" t="s">
        <v>2142</v>
      </c>
      <c r="F1481" s="19">
        <v>2</v>
      </c>
      <c r="G1481" s="19" t="str">
        <f t="shared" si="48"/>
        <v>21302</v>
      </c>
      <c r="I1481" s="32" t="s">
        <v>1969</v>
      </c>
      <c r="J1481" s="20">
        <v>2</v>
      </c>
      <c r="K1481" s="20" t="s">
        <v>2030</v>
      </c>
    </row>
    <row r="1482" spans="1:11">
      <c r="A1482" s="16" t="s">
        <v>1968</v>
      </c>
      <c r="B1482" s="17">
        <v>2</v>
      </c>
      <c r="C1482" s="17" t="str">
        <f t="shared" si="47"/>
        <v>201</v>
      </c>
      <c r="D1482" s="31" t="s">
        <v>1972</v>
      </c>
      <c r="E1482" s="19" t="s">
        <v>2256</v>
      </c>
      <c r="F1482" s="19">
        <v>3</v>
      </c>
      <c r="G1482" s="19" t="str">
        <f t="shared" si="48"/>
        <v>22406</v>
      </c>
      <c r="I1482" s="32" t="s">
        <v>1972</v>
      </c>
      <c r="J1482" s="20">
        <v>2</v>
      </c>
      <c r="K1482" s="20" t="s">
        <v>1971</v>
      </c>
    </row>
    <row r="1483" spans="1:11">
      <c r="A1483" s="16" t="s">
        <v>2031</v>
      </c>
      <c r="B1483" s="17">
        <v>4</v>
      </c>
      <c r="C1483" s="17" t="str">
        <f t="shared" si="47"/>
        <v>204</v>
      </c>
      <c r="D1483" s="31" t="s">
        <v>1972</v>
      </c>
      <c r="E1483" s="19" t="s">
        <v>2144</v>
      </c>
      <c r="F1483" s="19">
        <v>76</v>
      </c>
      <c r="G1483" s="19" t="str">
        <f t="shared" si="48"/>
        <v>21302</v>
      </c>
      <c r="I1483" s="32" t="s">
        <v>1972</v>
      </c>
      <c r="J1483" s="20">
        <v>4</v>
      </c>
      <c r="K1483" s="20" t="s">
        <v>2030</v>
      </c>
    </row>
    <row r="1484" spans="1:11">
      <c r="A1484" s="16" t="s">
        <v>2063</v>
      </c>
      <c r="B1484" s="17">
        <v>1</v>
      </c>
      <c r="C1484" s="17" t="str">
        <f t="shared" si="47"/>
        <v>207</v>
      </c>
      <c r="D1484" s="31" t="s">
        <v>1984</v>
      </c>
      <c r="E1484" s="19" t="s">
        <v>2252</v>
      </c>
      <c r="F1484" s="19">
        <v>10</v>
      </c>
      <c r="G1484" s="19" t="str">
        <f t="shared" si="48"/>
        <v>21302</v>
      </c>
      <c r="I1484" s="32" t="s">
        <v>1984</v>
      </c>
      <c r="J1484" s="20">
        <v>1</v>
      </c>
      <c r="K1484" s="20" t="s">
        <v>2057</v>
      </c>
    </row>
    <row r="1485" spans="1:11">
      <c r="A1485" s="16" t="s">
        <v>2063</v>
      </c>
      <c r="B1485" s="17">
        <v>4</v>
      </c>
      <c r="C1485" s="17" t="str">
        <f t="shared" si="47"/>
        <v>207</v>
      </c>
      <c r="D1485" s="31" t="s">
        <v>1984</v>
      </c>
      <c r="E1485" s="19" t="s">
        <v>2142</v>
      </c>
      <c r="F1485" s="19">
        <v>23</v>
      </c>
      <c r="G1485" s="19" t="str">
        <f t="shared" si="48"/>
        <v>21302</v>
      </c>
      <c r="I1485" s="32" t="s">
        <v>1984</v>
      </c>
      <c r="J1485" s="20">
        <v>4</v>
      </c>
      <c r="K1485" s="20" t="s">
        <v>2057</v>
      </c>
    </row>
    <row r="1486" spans="1:11">
      <c r="A1486" s="16" t="s">
        <v>1968</v>
      </c>
      <c r="B1486" s="17">
        <v>3</v>
      </c>
      <c r="C1486" s="17" t="str">
        <f t="shared" si="47"/>
        <v>201</v>
      </c>
      <c r="D1486" s="31" t="s">
        <v>1969</v>
      </c>
      <c r="E1486" s="19" t="s">
        <v>2142</v>
      </c>
      <c r="F1486" s="19">
        <v>25</v>
      </c>
      <c r="G1486" s="19" t="str">
        <f t="shared" si="48"/>
        <v>21302</v>
      </c>
      <c r="I1486" s="32" t="s">
        <v>1969</v>
      </c>
      <c r="J1486" s="20">
        <v>3</v>
      </c>
      <c r="K1486" s="20" t="s">
        <v>1971</v>
      </c>
    </row>
    <row r="1487" spans="1:11">
      <c r="A1487" s="16" t="s">
        <v>1977</v>
      </c>
      <c r="B1487" s="17">
        <v>1</v>
      </c>
      <c r="C1487" s="17" t="str">
        <f t="shared" si="47"/>
        <v>201</v>
      </c>
      <c r="D1487" s="31" t="s">
        <v>1969</v>
      </c>
      <c r="E1487" s="19" t="s">
        <v>2255</v>
      </c>
      <c r="F1487" s="19">
        <v>23</v>
      </c>
      <c r="G1487" s="19" t="str">
        <f t="shared" si="48"/>
        <v>21302</v>
      </c>
      <c r="I1487" s="32" t="s">
        <v>1969</v>
      </c>
      <c r="J1487" s="20">
        <v>1</v>
      </c>
      <c r="K1487" s="20" t="s">
        <v>1971</v>
      </c>
    </row>
    <row r="1488" spans="1:11">
      <c r="A1488" s="16" t="s">
        <v>1975</v>
      </c>
      <c r="B1488" s="17">
        <v>1</v>
      </c>
      <c r="C1488" s="17" t="str">
        <f t="shared" si="47"/>
        <v>201</v>
      </c>
      <c r="D1488" s="31" t="s">
        <v>1969</v>
      </c>
      <c r="E1488" s="19" t="s">
        <v>2145</v>
      </c>
      <c r="F1488" s="19">
        <v>20</v>
      </c>
      <c r="G1488" s="19" t="str">
        <f t="shared" si="48"/>
        <v>21302</v>
      </c>
      <c r="I1488" s="32" t="s">
        <v>1969</v>
      </c>
      <c r="J1488" s="20">
        <v>1</v>
      </c>
      <c r="K1488" s="20" t="s">
        <v>1971</v>
      </c>
    </row>
    <row r="1489" spans="1:11">
      <c r="A1489" s="16" t="s">
        <v>2136</v>
      </c>
      <c r="B1489" s="17">
        <v>3</v>
      </c>
      <c r="C1489" s="17" t="str">
        <f t="shared" si="47"/>
        <v>213</v>
      </c>
      <c r="D1489" s="31" t="s">
        <v>1969</v>
      </c>
      <c r="E1489" s="19" t="s">
        <v>2253</v>
      </c>
      <c r="F1489" s="19">
        <v>30</v>
      </c>
      <c r="G1489" s="19" t="str">
        <f t="shared" si="48"/>
        <v>21104</v>
      </c>
      <c r="I1489" s="32" t="s">
        <v>1969</v>
      </c>
      <c r="J1489" s="20">
        <v>3</v>
      </c>
      <c r="K1489" s="20" t="s">
        <v>2137</v>
      </c>
    </row>
    <row r="1490" spans="1:11">
      <c r="A1490" s="16" t="s">
        <v>2063</v>
      </c>
      <c r="B1490" s="17">
        <v>2</v>
      </c>
      <c r="C1490" s="17" t="str">
        <f t="shared" si="47"/>
        <v>207</v>
      </c>
      <c r="D1490" s="31" t="s">
        <v>1972</v>
      </c>
      <c r="E1490" s="19" t="s">
        <v>2142</v>
      </c>
      <c r="F1490" s="19">
        <v>1</v>
      </c>
      <c r="G1490" s="19" t="str">
        <f t="shared" si="48"/>
        <v>21302</v>
      </c>
      <c r="I1490" s="32" t="s">
        <v>1972</v>
      </c>
      <c r="J1490" s="20">
        <v>2</v>
      </c>
      <c r="K1490" s="20" t="s">
        <v>2057</v>
      </c>
    </row>
    <row r="1491" spans="1:11">
      <c r="A1491" s="16" t="s">
        <v>1968</v>
      </c>
      <c r="B1491" s="17">
        <v>3</v>
      </c>
      <c r="C1491" s="17" t="str">
        <f t="shared" si="47"/>
        <v>201</v>
      </c>
      <c r="D1491" s="31" t="s">
        <v>1972</v>
      </c>
      <c r="E1491" s="19" t="s">
        <v>2246</v>
      </c>
      <c r="F1491" s="19">
        <v>24</v>
      </c>
      <c r="G1491" s="19" t="str">
        <f t="shared" si="48"/>
        <v>21302</v>
      </c>
      <c r="I1491" s="32" t="s">
        <v>1972</v>
      </c>
      <c r="J1491" s="20">
        <v>3</v>
      </c>
      <c r="K1491" s="20" t="s">
        <v>1971</v>
      </c>
    </row>
    <row r="1492" spans="1:11">
      <c r="A1492" s="16" t="s">
        <v>2004</v>
      </c>
      <c r="B1492" s="17">
        <v>10</v>
      </c>
      <c r="C1492" s="17" t="str">
        <f t="shared" si="47"/>
        <v>201</v>
      </c>
      <c r="D1492" s="31" t="s">
        <v>1984</v>
      </c>
      <c r="E1492" s="19" t="s">
        <v>1970</v>
      </c>
      <c r="F1492" s="19">
        <v>1</v>
      </c>
      <c r="G1492" s="19" t="str">
        <f t="shared" si="48"/>
        <v>20805</v>
      </c>
      <c r="I1492" s="32" t="s">
        <v>1984</v>
      </c>
      <c r="J1492" s="20">
        <v>10</v>
      </c>
      <c r="K1492" s="20" t="s">
        <v>1971</v>
      </c>
    </row>
    <row r="1493" spans="1:11">
      <c r="A1493" s="16" t="s">
        <v>2136</v>
      </c>
      <c r="B1493" s="17">
        <v>3</v>
      </c>
      <c r="C1493" s="17" t="str">
        <f t="shared" si="47"/>
        <v>213</v>
      </c>
      <c r="D1493" s="31" t="s">
        <v>1972</v>
      </c>
      <c r="E1493" s="19" t="s">
        <v>2159</v>
      </c>
      <c r="F1493" s="19">
        <v>16</v>
      </c>
      <c r="G1493" s="19" t="str">
        <f t="shared" si="48"/>
        <v>21401</v>
      </c>
      <c r="I1493" s="32" t="s">
        <v>1972</v>
      </c>
      <c r="J1493" s="20">
        <v>3</v>
      </c>
      <c r="K1493" s="20" t="s">
        <v>2137</v>
      </c>
    </row>
    <row r="1494" spans="1:11">
      <c r="A1494" s="16" t="s">
        <v>2063</v>
      </c>
      <c r="B1494" s="17">
        <v>1</v>
      </c>
      <c r="C1494" s="17" t="str">
        <f t="shared" si="47"/>
        <v>207</v>
      </c>
      <c r="D1494" s="31" t="s">
        <v>1969</v>
      </c>
      <c r="E1494" s="19" t="s">
        <v>2161</v>
      </c>
      <c r="F1494" s="19">
        <v>3</v>
      </c>
      <c r="G1494" s="19" t="str">
        <f t="shared" si="48"/>
        <v>21499</v>
      </c>
      <c r="I1494" s="32" t="s">
        <v>1969</v>
      </c>
      <c r="J1494" s="20">
        <v>1</v>
      </c>
      <c r="K1494" s="20" t="s">
        <v>2057</v>
      </c>
    </row>
    <row r="1495" spans="1:11">
      <c r="A1495" s="16" t="s">
        <v>2063</v>
      </c>
      <c r="B1495" s="17">
        <v>3</v>
      </c>
      <c r="C1495" s="17" t="str">
        <f t="shared" si="47"/>
        <v>207</v>
      </c>
      <c r="D1495" s="31" t="s">
        <v>1969</v>
      </c>
      <c r="E1495" s="19" t="s">
        <v>2160</v>
      </c>
      <c r="F1495" s="19">
        <v>160</v>
      </c>
      <c r="G1495" s="19" t="str">
        <f t="shared" si="48"/>
        <v>21401</v>
      </c>
      <c r="I1495" s="32" t="s">
        <v>1969</v>
      </c>
      <c r="J1495" s="20">
        <v>3</v>
      </c>
      <c r="K1495" s="20" t="s">
        <v>2057</v>
      </c>
    </row>
    <row r="1496" spans="1:11">
      <c r="A1496" s="16" t="s">
        <v>1968</v>
      </c>
      <c r="B1496" s="17">
        <v>3</v>
      </c>
      <c r="C1496" s="17" t="str">
        <f t="shared" si="47"/>
        <v>201</v>
      </c>
      <c r="D1496" s="31" t="s">
        <v>1969</v>
      </c>
      <c r="E1496" s="19" t="s">
        <v>2160</v>
      </c>
      <c r="F1496" s="19">
        <v>166</v>
      </c>
      <c r="G1496" s="19" t="str">
        <f t="shared" si="48"/>
        <v>21401</v>
      </c>
      <c r="I1496" s="32" t="s">
        <v>1969</v>
      </c>
      <c r="J1496" s="20">
        <v>3</v>
      </c>
      <c r="K1496" s="20" t="s">
        <v>1971</v>
      </c>
    </row>
    <row r="1497" spans="1:11">
      <c r="A1497" s="16" t="s">
        <v>2157</v>
      </c>
      <c r="B1497" s="17">
        <v>1</v>
      </c>
      <c r="C1497" s="17" t="str">
        <f t="shared" si="47"/>
        <v>214</v>
      </c>
      <c r="D1497" s="31" t="s">
        <v>1969</v>
      </c>
      <c r="E1497" s="19" t="s">
        <v>2257</v>
      </c>
      <c r="F1497" s="19">
        <v>148</v>
      </c>
      <c r="G1497" s="19" t="str">
        <f t="shared" si="48"/>
        <v>21406</v>
      </c>
      <c r="I1497" s="32" t="s">
        <v>1969</v>
      </c>
      <c r="J1497" s="20">
        <v>1</v>
      </c>
      <c r="K1497" s="20" t="s">
        <v>2158</v>
      </c>
    </row>
    <row r="1498" spans="1:11">
      <c r="A1498" s="16" t="s">
        <v>2157</v>
      </c>
      <c r="B1498" s="17">
        <v>2</v>
      </c>
      <c r="C1498" s="17" t="str">
        <f t="shared" si="47"/>
        <v>214</v>
      </c>
      <c r="D1498" s="31" t="s">
        <v>1969</v>
      </c>
      <c r="E1498" s="19" t="s">
        <v>2257</v>
      </c>
      <c r="F1498" s="19">
        <v>1562</v>
      </c>
      <c r="G1498" s="19" t="str">
        <f t="shared" si="48"/>
        <v>21406</v>
      </c>
      <c r="I1498" s="32" t="s">
        <v>1969</v>
      </c>
      <c r="J1498" s="20">
        <v>2</v>
      </c>
      <c r="K1498" s="20" t="s">
        <v>2158</v>
      </c>
    </row>
    <row r="1499" spans="1:11">
      <c r="A1499" s="16" t="s">
        <v>2063</v>
      </c>
      <c r="B1499" s="17">
        <v>1</v>
      </c>
      <c r="C1499" s="17" t="str">
        <f t="shared" si="47"/>
        <v>207</v>
      </c>
      <c r="D1499" s="31" t="s">
        <v>1969</v>
      </c>
      <c r="E1499" s="19" t="s">
        <v>2157</v>
      </c>
      <c r="F1499" s="19">
        <v>65</v>
      </c>
      <c r="G1499" s="19" t="str">
        <f t="shared" si="48"/>
        <v>21401</v>
      </c>
      <c r="I1499" s="32" t="s">
        <v>1969</v>
      </c>
      <c r="J1499" s="20">
        <v>1</v>
      </c>
      <c r="K1499" s="20" t="s">
        <v>2057</v>
      </c>
    </row>
    <row r="1500" spans="1:11">
      <c r="A1500" s="16" t="s">
        <v>1968</v>
      </c>
      <c r="B1500" s="17">
        <v>3</v>
      </c>
      <c r="C1500" s="17" t="str">
        <f t="shared" si="47"/>
        <v>201</v>
      </c>
      <c r="D1500" s="31" t="s">
        <v>1969</v>
      </c>
      <c r="E1500" s="19" t="s">
        <v>2258</v>
      </c>
      <c r="F1500" s="19">
        <v>191</v>
      </c>
      <c r="G1500" s="19" t="str">
        <f t="shared" si="48"/>
        <v>21499</v>
      </c>
      <c r="I1500" s="32" t="s">
        <v>1969</v>
      </c>
      <c r="J1500" s="20">
        <v>3</v>
      </c>
      <c r="K1500" s="20" t="s">
        <v>1971</v>
      </c>
    </row>
    <row r="1501" spans="1:11">
      <c r="A1501" s="16" t="s">
        <v>2031</v>
      </c>
      <c r="B1501" s="17">
        <v>2</v>
      </c>
      <c r="C1501" s="17" t="str">
        <f t="shared" si="47"/>
        <v>204</v>
      </c>
      <c r="D1501" s="31" t="s">
        <v>1969</v>
      </c>
      <c r="E1501" s="19" t="s">
        <v>2258</v>
      </c>
      <c r="F1501" s="19">
        <v>251</v>
      </c>
      <c r="G1501" s="19" t="str">
        <f t="shared" si="48"/>
        <v>21499</v>
      </c>
      <c r="I1501" s="32" t="s">
        <v>1969</v>
      </c>
      <c r="J1501" s="20">
        <v>2</v>
      </c>
      <c r="K1501" s="20" t="s">
        <v>2030</v>
      </c>
    </row>
    <row r="1502" spans="1:11">
      <c r="A1502" s="16" t="s">
        <v>2031</v>
      </c>
      <c r="B1502" s="17">
        <v>1</v>
      </c>
      <c r="C1502" s="17" t="str">
        <f t="shared" si="47"/>
        <v>204</v>
      </c>
      <c r="D1502" s="31" t="s">
        <v>1969</v>
      </c>
      <c r="E1502" s="19" t="s">
        <v>2160</v>
      </c>
      <c r="F1502" s="19">
        <v>52</v>
      </c>
      <c r="G1502" s="19" t="str">
        <f t="shared" si="48"/>
        <v>21401</v>
      </c>
      <c r="I1502" s="32" t="s">
        <v>1969</v>
      </c>
      <c r="J1502" s="20">
        <v>1</v>
      </c>
      <c r="K1502" s="20" t="s">
        <v>2030</v>
      </c>
    </row>
    <row r="1503" spans="1:11">
      <c r="A1503" s="16" t="s">
        <v>2063</v>
      </c>
      <c r="B1503" s="17">
        <v>3</v>
      </c>
      <c r="C1503" s="17" t="str">
        <f t="shared" si="47"/>
        <v>207</v>
      </c>
      <c r="D1503" s="31" t="s">
        <v>1969</v>
      </c>
      <c r="E1503" s="19" t="s">
        <v>2257</v>
      </c>
      <c r="F1503" s="19">
        <v>60</v>
      </c>
      <c r="G1503" s="19" t="str">
        <f t="shared" si="48"/>
        <v>21406</v>
      </c>
      <c r="I1503" s="32" t="s">
        <v>1969</v>
      </c>
      <c r="J1503" s="20">
        <v>3</v>
      </c>
      <c r="K1503" s="20" t="s">
        <v>2057</v>
      </c>
    </row>
    <row r="1504" spans="1:11">
      <c r="A1504" s="16" t="s">
        <v>1968</v>
      </c>
      <c r="B1504" s="17">
        <v>2</v>
      </c>
      <c r="C1504" s="17" t="str">
        <f t="shared" si="47"/>
        <v>201</v>
      </c>
      <c r="D1504" s="31" t="s">
        <v>1969</v>
      </c>
      <c r="E1504" s="19" t="s">
        <v>2112</v>
      </c>
      <c r="F1504" s="19">
        <v>34</v>
      </c>
      <c r="G1504" s="19" t="str">
        <f t="shared" si="48"/>
        <v>21004</v>
      </c>
      <c r="I1504" s="32" t="s">
        <v>1969</v>
      </c>
      <c r="J1504" s="20">
        <v>2</v>
      </c>
      <c r="K1504" s="20" t="s">
        <v>1971</v>
      </c>
    </row>
    <row r="1505" spans="1:11">
      <c r="A1505" s="16" t="s">
        <v>2031</v>
      </c>
      <c r="B1505" s="17">
        <v>5</v>
      </c>
      <c r="C1505" s="17" t="str">
        <f t="shared" si="47"/>
        <v>204</v>
      </c>
      <c r="D1505" s="31" t="s">
        <v>1969</v>
      </c>
      <c r="E1505" s="19" t="s">
        <v>2258</v>
      </c>
      <c r="F1505" s="19">
        <v>923</v>
      </c>
      <c r="G1505" s="19" t="str">
        <f t="shared" si="48"/>
        <v>21499</v>
      </c>
      <c r="I1505" s="32" t="s">
        <v>1969</v>
      </c>
      <c r="J1505" s="20">
        <v>5</v>
      </c>
      <c r="K1505" s="20" t="s">
        <v>2030</v>
      </c>
    </row>
    <row r="1506" spans="1:11">
      <c r="A1506" s="16" t="s">
        <v>2063</v>
      </c>
      <c r="B1506" s="17">
        <v>4</v>
      </c>
      <c r="C1506" s="17" t="str">
        <f t="shared" si="47"/>
        <v>207</v>
      </c>
      <c r="D1506" s="31" t="s">
        <v>1969</v>
      </c>
      <c r="E1506" s="19" t="s">
        <v>2160</v>
      </c>
      <c r="F1506" s="19">
        <v>22</v>
      </c>
      <c r="G1506" s="19" t="str">
        <f t="shared" si="48"/>
        <v>21401</v>
      </c>
      <c r="I1506" s="32" t="s">
        <v>1969</v>
      </c>
      <c r="J1506" s="20">
        <v>4</v>
      </c>
      <c r="K1506" s="20" t="s">
        <v>2057</v>
      </c>
    </row>
    <row r="1507" spans="1:11">
      <c r="A1507" s="16" t="s">
        <v>2063</v>
      </c>
      <c r="B1507" s="17">
        <v>1</v>
      </c>
      <c r="C1507" s="17" t="str">
        <f t="shared" si="47"/>
        <v>207</v>
      </c>
      <c r="D1507" s="31" t="s">
        <v>1969</v>
      </c>
      <c r="E1507" s="19" t="s">
        <v>2160</v>
      </c>
      <c r="F1507" s="19">
        <v>100</v>
      </c>
      <c r="G1507" s="19" t="str">
        <f t="shared" si="48"/>
        <v>21401</v>
      </c>
      <c r="I1507" s="32" t="s">
        <v>1969</v>
      </c>
      <c r="J1507" s="20">
        <v>1</v>
      </c>
      <c r="K1507" s="20" t="s">
        <v>2057</v>
      </c>
    </row>
    <row r="1508" spans="1:11">
      <c r="A1508" s="16" t="s">
        <v>1968</v>
      </c>
      <c r="B1508" s="17">
        <v>3</v>
      </c>
      <c r="C1508" s="17" t="str">
        <f t="shared" si="47"/>
        <v>201</v>
      </c>
      <c r="D1508" s="31" t="s">
        <v>1969</v>
      </c>
      <c r="E1508" s="19" t="s">
        <v>2062</v>
      </c>
      <c r="F1508" s="19">
        <v>1</v>
      </c>
      <c r="G1508" s="19" t="str">
        <f t="shared" si="48"/>
        <v>20805</v>
      </c>
      <c r="I1508" s="32" t="s">
        <v>1969</v>
      </c>
      <c r="J1508" s="20">
        <v>3</v>
      </c>
      <c r="K1508" s="20" t="s">
        <v>1971</v>
      </c>
    </row>
    <row r="1509" spans="1:11">
      <c r="A1509" s="16" t="s">
        <v>2034</v>
      </c>
      <c r="B1509" s="17">
        <v>2</v>
      </c>
      <c r="C1509" s="17" t="str">
        <f t="shared" si="47"/>
        <v>204</v>
      </c>
      <c r="D1509" s="31" t="s">
        <v>1969</v>
      </c>
      <c r="E1509" s="19" t="s">
        <v>1976</v>
      </c>
      <c r="F1509" s="19">
        <v>2</v>
      </c>
      <c r="G1509" s="19" t="str">
        <f t="shared" si="48"/>
        <v>22102</v>
      </c>
      <c r="I1509" s="32" t="s">
        <v>1969</v>
      </c>
      <c r="J1509" s="20">
        <v>2</v>
      </c>
      <c r="K1509" s="20" t="s">
        <v>2030</v>
      </c>
    </row>
    <row r="1510" spans="1:11">
      <c r="A1510" s="16" t="s">
        <v>1968</v>
      </c>
      <c r="B1510" s="17">
        <v>1</v>
      </c>
      <c r="C1510" s="17" t="str">
        <f t="shared" si="47"/>
        <v>201</v>
      </c>
      <c r="D1510" s="31" t="s">
        <v>1969</v>
      </c>
      <c r="E1510" s="19" t="s">
        <v>2062</v>
      </c>
      <c r="F1510" s="19">
        <v>2</v>
      </c>
      <c r="G1510" s="19" t="str">
        <f t="shared" si="48"/>
        <v>20805</v>
      </c>
      <c r="I1510" s="32" t="s">
        <v>1969</v>
      </c>
      <c r="J1510" s="20">
        <v>1</v>
      </c>
      <c r="K1510" s="20" t="s">
        <v>1971</v>
      </c>
    </row>
    <row r="1511" spans="1:11">
      <c r="A1511" s="16" t="s">
        <v>2204</v>
      </c>
      <c r="B1511" s="17">
        <v>2</v>
      </c>
      <c r="C1511" s="17" t="str">
        <f t="shared" si="47"/>
        <v>204</v>
      </c>
      <c r="D1511" s="31" t="s">
        <v>1969</v>
      </c>
      <c r="E1511" s="19" t="s">
        <v>2160</v>
      </c>
      <c r="F1511" s="19">
        <v>1</v>
      </c>
      <c r="G1511" s="19" t="str">
        <f t="shared" si="48"/>
        <v>21401</v>
      </c>
      <c r="I1511" s="32" t="s">
        <v>1969</v>
      </c>
      <c r="J1511" s="20">
        <v>2</v>
      </c>
      <c r="K1511" s="20" t="s">
        <v>2030</v>
      </c>
    </row>
    <row r="1512" spans="1:11">
      <c r="A1512" s="16" t="s">
        <v>1968</v>
      </c>
      <c r="B1512" s="17">
        <v>3</v>
      </c>
      <c r="C1512" s="17" t="str">
        <f t="shared" si="47"/>
        <v>201</v>
      </c>
      <c r="D1512" s="31" t="s">
        <v>1969</v>
      </c>
      <c r="E1512" s="19" t="s">
        <v>2160</v>
      </c>
      <c r="F1512" s="19">
        <v>1</v>
      </c>
      <c r="G1512" s="19" t="str">
        <f t="shared" si="48"/>
        <v>21401</v>
      </c>
      <c r="I1512" s="32" t="s">
        <v>1969</v>
      </c>
      <c r="J1512" s="20">
        <v>3</v>
      </c>
      <c r="K1512" s="20" t="s">
        <v>1971</v>
      </c>
    </row>
    <row r="1513" spans="1:11">
      <c r="A1513" s="16" t="s">
        <v>1977</v>
      </c>
      <c r="B1513" s="17">
        <v>4</v>
      </c>
      <c r="C1513" s="17" t="str">
        <f t="shared" si="47"/>
        <v>201</v>
      </c>
      <c r="D1513" s="31" t="s">
        <v>1969</v>
      </c>
      <c r="E1513" s="19" t="s">
        <v>2077</v>
      </c>
      <c r="F1513" s="19">
        <v>1</v>
      </c>
      <c r="G1513" s="19" t="str">
        <f t="shared" si="48"/>
        <v>20805</v>
      </c>
      <c r="I1513" s="32" t="s">
        <v>1969</v>
      </c>
      <c r="J1513" s="20">
        <v>4</v>
      </c>
      <c r="K1513" s="20" t="s">
        <v>1971</v>
      </c>
    </row>
    <row r="1514" spans="1:11">
      <c r="A1514" s="16" t="s">
        <v>2063</v>
      </c>
      <c r="B1514" s="17">
        <v>4</v>
      </c>
      <c r="C1514" s="17" t="str">
        <f t="shared" si="47"/>
        <v>207</v>
      </c>
      <c r="D1514" s="31" t="s">
        <v>1969</v>
      </c>
      <c r="E1514" s="19" t="s">
        <v>2116</v>
      </c>
      <c r="F1514" s="19">
        <v>1</v>
      </c>
      <c r="G1514" s="19" t="str">
        <f t="shared" si="48"/>
        <v>21011</v>
      </c>
      <c r="I1514" s="32" t="s">
        <v>1969</v>
      </c>
      <c r="J1514" s="20">
        <v>4</v>
      </c>
      <c r="K1514" s="20" t="s">
        <v>2057</v>
      </c>
    </row>
    <row r="1515" spans="1:11">
      <c r="A1515" s="16" t="s">
        <v>1968</v>
      </c>
      <c r="B1515" s="17">
        <v>4</v>
      </c>
      <c r="C1515" s="17" t="str">
        <f t="shared" si="47"/>
        <v>201</v>
      </c>
      <c r="D1515" s="31" t="s">
        <v>1969</v>
      </c>
      <c r="E1515" s="19" t="s">
        <v>1970</v>
      </c>
      <c r="F1515" s="19">
        <v>2</v>
      </c>
      <c r="G1515" s="19" t="str">
        <f t="shared" si="48"/>
        <v>20805</v>
      </c>
      <c r="I1515" s="32" t="s">
        <v>1969</v>
      </c>
      <c r="J1515" s="20">
        <v>4</v>
      </c>
      <c r="K1515" s="20" t="s">
        <v>1971</v>
      </c>
    </row>
    <row r="1516" spans="1:11">
      <c r="A1516" s="16" t="s">
        <v>2034</v>
      </c>
      <c r="B1516" s="17">
        <v>8</v>
      </c>
      <c r="C1516" s="17" t="str">
        <f t="shared" si="47"/>
        <v>204</v>
      </c>
      <c r="D1516" s="31" t="s">
        <v>1969</v>
      </c>
      <c r="E1516" s="19" t="s">
        <v>1976</v>
      </c>
      <c r="F1516" s="19">
        <v>2</v>
      </c>
      <c r="G1516" s="19" t="str">
        <f t="shared" si="48"/>
        <v>22102</v>
      </c>
      <c r="I1516" s="32" t="s">
        <v>1969</v>
      </c>
      <c r="J1516" s="20">
        <v>8</v>
      </c>
      <c r="K1516" s="20" t="s">
        <v>2030</v>
      </c>
    </row>
    <row r="1517" spans="1:11">
      <c r="A1517" s="16" t="s">
        <v>2034</v>
      </c>
      <c r="B1517" s="17">
        <v>5</v>
      </c>
      <c r="C1517" s="17" t="str">
        <f t="shared" si="47"/>
        <v>204</v>
      </c>
      <c r="D1517" s="31" t="s">
        <v>1969</v>
      </c>
      <c r="E1517" s="19" t="s">
        <v>1970</v>
      </c>
      <c r="F1517" s="19">
        <v>2</v>
      </c>
      <c r="G1517" s="19" t="str">
        <f t="shared" si="48"/>
        <v>20805</v>
      </c>
      <c r="I1517" s="32" t="s">
        <v>1969</v>
      </c>
      <c r="J1517" s="20">
        <v>5</v>
      </c>
      <c r="K1517" s="20" t="s">
        <v>2030</v>
      </c>
    </row>
    <row r="1518" spans="1:11">
      <c r="A1518" s="16" t="s">
        <v>1968</v>
      </c>
      <c r="B1518" s="17">
        <v>1</v>
      </c>
      <c r="C1518" s="17" t="str">
        <f t="shared" si="47"/>
        <v>201</v>
      </c>
      <c r="D1518" s="31" t="s">
        <v>1969</v>
      </c>
      <c r="E1518" s="19" t="s">
        <v>2259</v>
      </c>
      <c r="F1518" s="19">
        <v>2</v>
      </c>
      <c r="G1518" s="19" t="str">
        <f t="shared" si="48"/>
        <v>21501</v>
      </c>
      <c r="I1518" s="32" t="s">
        <v>1969</v>
      </c>
      <c r="J1518" s="20">
        <v>1</v>
      </c>
      <c r="K1518" s="20" t="s">
        <v>1971</v>
      </c>
    </row>
    <row r="1519" spans="1:11">
      <c r="A1519" s="16" t="s">
        <v>2034</v>
      </c>
      <c r="B1519" s="17">
        <v>4</v>
      </c>
      <c r="C1519" s="17" t="str">
        <f t="shared" si="47"/>
        <v>204</v>
      </c>
      <c r="D1519" s="31" t="s">
        <v>1969</v>
      </c>
      <c r="E1519" s="19" t="s">
        <v>2260</v>
      </c>
      <c r="F1519" s="19">
        <v>2</v>
      </c>
      <c r="G1519" s="19" t="str">
        <f t="shared" si="48"/>
        <v>21505</v>
      </c>
      <c r="I1519" s="32" t="s">
        <v>1969</v>
      </c>
      <c r="J1519" s="20">
        <v>4</v>
      </c>
      <c r="K1519" s="20" t="s">
        <v>2030</v>
      </c>
    </row>
    <row r="1520" spans="1:11">
      <c r="A1520" s="16" t="s">
        <v>2034</v>
      </c>
      <c r="B1520" s="17">
        <v>2</v>
      </c>
      <c r="C1520" s="17" t="str">
        <f t="shared" si="47"/>
        <v>204</v>
      </c>
      <c r="D1520" s="31" t="s">
        <v>1972</v>
      </c>
      <c r="E1520" s="19" t="s">
        <v>2234</v>
      </c>
      <c r="F1520" s="19">
        <v>9</v>
      </c>
      <c r="G1520" s="19" t="str">
        <f t="shared" si="48"/>
        <v>21111</v>
      </c>
      <c r="I1520" s="32" t="s">
        <v>1972</v>
      </c>
      <c r="J1520" s="20">
        <v>2</v>
      </c>
      <c r="K1520" s="20" t="s">
        <v>2030</v>
      </c>
    </row>
    <row r="1521" spans="1:11">
      <c r="A1521" s="16" t="s">
        <v>2010</v>
      </c>
      <c r="B1521" s="17">
        <v>30</v>
      </c>
      <c r="C1521" s="17" t="str">
        <f t="shared" si="47"/>
        <v>201</v>
      </c>
      <c r="D1521" s="31" t="s">
        <v>1972</v>
      </c>
      <c r="E1521" s="19" t="s">
        <v>2260</v>
      </c>
      <c r="F1521" s="19">
        <v>30</v>
      </c>
      <c r="G1521" s="19" t="str">
        <f t="shared" si="48"/>
        <v>21505</v>
      </c>
      <c r="I1521" s="32" t="s">
        <v>1972</v>
      </c>
      <c r="J1521" s="20">
        <v>30</v>
      </c>
      <c r="K1521" s="20" t="s">
        <v>1971</v>
      </c>
    </row>
    <row r="1522" spans="1:11">
      <c r="A1522" s="16" t="s">
        <v>1968</v>
      </c>
      <c r="B1522" s="17">
        <v>2</v>
      </c>
      <c r="C1522" s="17" t="str">
        <f t="shared" si="47"/>
        <v>201</v>
      </c>
      <c r="D1522" s="31" t="s">
        <v>1969</v>
      </c>
      <c r="E1522" s="19" t="s">
        <v>1970</v>
      </c>
      <c r="F1522" s="19">
        <v>1</v>
      </c>
      <c r="G1522" s="19" t="str">
        <f t="shared" si="48"/>
        <v>20805</v>
      </c>
      <c r="I1522" s="32" t="s">
        <v>1969</v>
      </c>
      <c r="J1522" s="20">
        <v>2</v>
      </c>
      <c r="K1522" s="20" t="s">
        <v>1971</v>
      </c>
    </row>
    <row r="1523" spans="1:11">
      <c r="A1523" s="16" t="s">
        <v>2157</v>
      </c>
      <c r="B1523" s="17">
        <v>4</v>
      </c>
      <c r="C1523" s="17" t="str">
        <f t="shared" si="47"/>
        <v>214</v>
      </c>
      <c r="D1523" s="31" t="s">
        <v>1969</v>
      </c>
      <c r="E1523" s="19" t="s">
        <v>2230</v>
      </c>
      <c r="F1523" s="19">
        <v>3</v>
      </c>
      <c r="G1523" s="19" t="str">
        <f t="shared" si="48"/>
        <v>21104</v>
      </c>
      <c r="I1523" s="32" t="s">
        <v>1969</v>
      </c>
      <c r="J1523" s="20">
        <v>4</v>
      </c>
      <c r="K1523" s="20" t="s">
        <v>2158</v>
      </c>
    </row>
    <row r="1524" spans="1:11">
      <c r="A1524" s="16" t="s">
        <v>1977</v>
      </c>
      <c r="B1524" s="17">
        <v>1</v>
      </c>
      <c r="C1524" s="17" t="str">
        <f t="shared" si="47"/>
        <v>201</v>
      </c>
      <c r="D1524" s="31" t="s">
        <v>1969</v>
      </c>
      <c r="E1524" s="19" t="s">
        <v>2259</v>
      </c>
      <c r="F1524" s="19">
        <v>1</v>
      </c>
      <c r="G1524" s="19" t="str">
        <f t="shared" si="48"/>
        <v>21501</v>
      </c>
      <c r="I1524" s="32" t="s">
        <v>1969</v>
      </c>
      <c r="J1524" s="20">
        <v>1</v>
      </c>
      <c r="K1524" s="20" t="s">
        <v>1971</v>
      </c>
    </row>
    <row r="1525" spans="1:11">
      <c r="A1525" s="16" t="s">
        <v>1977</v>
      </c>
      <c r="B1525" s="17">
        <v>3</v>
      </c>
      <c r="C1525" s="17" t="str">
        <f t="shared" si="47"/>
        <v>201</v>
      </c>
      <c r="D1525" s="31" t="s">
        <v>1969</v>
      </c>
      <c r="E1525" s="19" t="s">
        <v>2166</v>
      </c>
      <c r="F1525" s="19">
        <v>1</v>
      </c>
      <c r="G1525" s="19" t="str">
        <f t="shared" si="48"/>
        <v>21505</v>
      </c>
      <c r="I1525" s="32" t="s">
        <v>1969</v>
      </c>
      <c r="J1525" s="20">
        <v>3</v>
      </c>
      <c r="K1525" s="20" t="s">
        <v>1971</v>
      </c>
    </row>
    <row r="1526" spans="1:11">
      <c r="A1526" s="16" t="s">
        <v>2205</v>
      </c>
      <c r="B1526" s="17">
        <v>7</v>
      </c>
      <c r="C1526" s="17" t="str">
        <f t="shared" si="47"/>
        <v>213</v>
      </c>
      <c r="D1526" s="31" t="s">
        <v>1978</v>
      </c>
      <c r="E1526" s="19" t="s">
        <v>2037</v>
      </c>
      <c r="F1526" s="19">
        <v>10</v>
      </c>
      <c r="G1526" s="19" t="str">
        <f t="shared" si="48"/>
        <v>20501</v>
      </c>
      <c r="I1526" s="32" t="s">
        <v>1978</v>
      </c>
      <c r="J1526" s="20">
        <v>7</v>
      </c>
      <c r="K1526" s="20" t="s">
        <v>2137</v>
      </c>
    </row>
    <row r="1527" spans="1:11">
      <c r="A1527" s="16" t="s">
        <v>2063</v>
      </c>
      <c r="B1527" s="17">
        <v>4</v>
      </c>
      <c r="C1527" s="17" t="str">
        <f t="shared" si="47"/>
        <v>207</v>
      </c>
      <c r="D1527" s="31" t="s">
        <v>1969</v>
      </c>
      <c r="E1527" s="19" t="s">
        <v>2037</v>
      </c>
      <c r="F1527" s="19">
        <v>2</v>
      </c>
      <c r="G1527" s="19" t="str">
        <f t="shared" si="48"/>
        <v>20501</v>
      </c>
      <c r="I1527" s="32" t="s">
        <v>1969</v>
      </c>
      <c r="J1527" s="20">
        <v>4</v>
      </c>
      <c r="K1527" s="20" t="s">
        <v>2057</v>
      </c>
    </row>
    <row r="1528" spans="1:11">
      <c r="A1528" s="16" t="s">
        <v>2206</v>
      </c>
      <c r="B1528" s="17">
        <v>2</v>
      </c>
      <c r="C1528" s="17" t="str">
        <f t="shared" si="47"/>
        <v>201</v>
      </c>
      <c r="D1528" s="31" t="s">
        <v>1969</v>
      </c>
      <c r="E1528" s="19" t="s">
        <v>1976</v>
      </c>
      <c r="F1528" s="19">
        <v>3</v>
      </c>
      <c r="G1528" s="19" t="str">
        <f t="shared" si="48"/>
        <v>22102</v>
      </c>
      <c r="I1528" s="32" t="s">
        <v>1969</v>
      </c>
      <c r="J1528" s="20">
        <v>2</v>
      </c>
      <c r="K1528" s="20" t="s">
        <v>1971</v>
      </c>
    </row>
    <row r="1529" spans="1:11">
      <c r="A1529" s="16" t="s">
        <v>1975</v>
      </c>
      <c r="B1529" s="17">
        <v>1</v>
      </c>
      <c r="C1529" s="17" t="str">
        <f t="shared" si="47"/>
        <v>201</v>
      </c>
      <c r="D1529" s="31" t="s">
        <v>1969</v>
      </c>
      <c r="E1529" s="19" t="s">
        <v>2177</v>
      </c>
      <c r="F1529" s="19">
        <v>1</v>
      </c>
      <c r="G1529" s="19" t="str">
        <f t="shared" si="48"/>
        <v>22401</v>
      </c>
      <c r="I1529" s="32" t="s">
        <v>1969</v>
      </c>
      <c r="J1529" s="20">
        <v>1</v>
      </c>
      <c r="K1529" s="20" t="s">
        <v>1971</v>
      </c>
    </row>
    <row r="1530" spans="1:11">
      <c r="A1530" s="16" t="s">
        <v>1968</v>
      </c>
      <c r="B1530" s="17">
        <v>1</v>
      </c>
      <c r="C1530" s="17" t="str">
        <f t="shared" si="47"/>
        <v>201</v>
      </c>
      <c r="D1530" s="31" t="s">
        <v>1969</v>
      </c>
      <c r="E1530" s="19" t="s">
        <v>2177</v>
      </c>
      <c r="F1530" s="19">
        <v>1</v>
      </c>
      <c r="G1530" s="19" t="str">
        <f t="shared" si="48"/>
        <v>22401</v>
      </c>
      <c r="I1530" s="32" t="s">
        <v>1969</v>
      </c>
      <c r="J1530" s="20">
        <v>1</v>
      </c>
      <c r="K1530" s="20" t="s">
        <v>1971</v>
      </c>
    </row>
    <row r="1531" spans="1:11">
      <c r="A1531" s="16" t="s">
        <v>2022</v>
      </c>
      <c r="B1531" s="17">
        <v>1</v>
      </c>
      <c r="C1531" s="17" t="str">
        <f t="shared" si="47"/>
        <v>201</v>
      </c>
      <c r="D1531" s="31" t="s">
        <v>1969</v>
      </c>
      <c r="E1531" s="19" t="s">
        <v>2179</v>
      </c>
      <c r="F1531" s="19">
        <v>2</v>
      </c>
      <c r="G1531" s="19" t="str">
        <f t="shared" si="48"/>
        <v>22401</v>
      </c>
      <c r="I1531" s="32" t="s">
        <v>1969</v>
      </c>
      <c r="J1531" s="20">
        <v>1</v>
      </c>
      <c r="K1531" s="20" t="s">
        <v>1971</v>
      </c>
    </row>
    <row r="1532" spans="1:11">
      <c r="A1532" s="16" t="s">
        <v>2063</v>
      </c>
      <c r="B1532" s="17">
        <v>1</v>
      </c>
      <c r="C1532" s="17" t="str">
        <f t="shared" si="47"/>
        <v>207</v>
      </c>
      <c r="D1532" s="31" t="s">
        <v>1969</v>
      </c>
      <c r="E1532" s="19" t="s">
        <v>2261</v>
      </c>
      <c r="F1532" s="19">
        <v>25</v>
      </c>
      <c r="G1532" s="19" t="str">
        <f t="shared" si="48"/>
        <v>22401</v>
      </c>
      <c r="I1532" s="32" t="s">
        <v>1969</v>
      </c>
      <c r="J1532" s="20">
        <v>1</v>
      </c>
      <c r="K1532" s="20" t="s">
        <v>2057</v>
      </c>
    </row>
    <row r="1533" spans="1:11">
      <c r="A1533" s="16" t="s">
        <v>2027</v>
      </c>
      <c r="B1533" s="17">
        <v>1</v>
      </c>
      <c r="C1533" s="17" t="str">
        <f t="shared" si="47"/>
        <v>201</v>
      </c>
      <c r="D1533" s="31" t="s">
        <v>1972</v>
      </c>
      <c r="E1533" s="19" t="s">
        <v>2261</v>
      </c>
      <c r="F1533" s="19">
        <v>79</v>
      </c>
      <c r="G1533" s="19" t="str">
        <f t="shared" si="48"/>
        <v>22401</v>
      </c>
      <c r="I1533" s="32" t="s">
        <v>1972</v>
      </c>
      <c r="J1533" s="20">
        <v>1</v>
      </c>
      <c r="K1533" s="20" t="s">
        <v>1971</v>
      </c>
    </row>
    <row r="1534" spans="1:11">
      <c r="A1534" s="16" t="s">
        <v>2063</v>
      </c>
      <c r="B1534" s="17">
        <v>4</v>
      </c>
      <c r="C1534" s="17" t="str">
        <f t="shared" si="47"/>
        <v>207</v>
      </c>
      <c r="D1534" s="31" t="s">
        <v>1969</v>
      </c>
      <c r="E1534" s="19" t="s">
        <v>2184</v>
      </c>
      <c r="F1534" s="19">
        <v>100</v>
      </c>
      <c r="G1534" s="19" t="str">
        <f t="shared" si="48"/>
        <v>22402</v>
      </c>
      <c r="I1534" s="32" t="s">
        <v>1969</v>
      </c>
      <c r="J1534" s="20">
        <v>4</v>
      </c>
      <c r="K1534" s="20" t="s">
        <v>2057</v>
      </c>
    </row>
    <row r="1535" spans="1:11">
      <c r="A1535" s="16" t="s">
        <v>2206</v>
      </c>
      <c r="B1535" s="17">
        <v>1</v>
      </c>
      <c r="C1535" s="17" t="str">
        <f t="shared" si="47"/>
        <v>201</v>
      </c>
      <c r="D1535" s="31" t="s">
        <v>1972</v>
      </c>
      <c r="E1535" s="19" t="s">
        <v>2181</v>
      </c>
      <c r="F1535" s="19">
        <v>98</v>
      </c>
      <c r="G1535" s="19" t="str">
        <f t="shared" si="48"/>
        <v>22401</v>
      </c>
      <c r="I1535" s="32" t="s">
        <v>1972</v>
      </c>
      <c r="J1535" s="20">
        <v>1</v>
      </c>
      <c r="K1535" s="20" t="s">
        <v>1971</v>
      </c>
    </row>
    <row r="1536" spans="1:11">
      <c r="A1536" s="16" t="s">
        <v>2027</v>
      </c>
      <c r="B1536" s="17">
        <v>2</v>
      </c>
      <c r="C1536" s="17" t="str">
        <f t="shared" si="47"/>
        <v>201</v>
      </c>
      <c r="D1536" s="31" t="s">
        <v>1972</v>
      </c>
      <c r="E1536" s="19" t="s">
        <v>2262</v>
      </c>
      <c r="F1536" s="19">
        <v>2060</v>
      </c>
      <c r="G1536" s="19" t="str">
        <f t="shared" si="48"/>
        <v>22405</v>
      </c>
      <c r="I1536" s="32" t="s">
        <v>1972</v>
      </c>
      <c r="J1536" s="20">
        <v>2</v>
      </c>
      <c r="K1536" s="20" t="s">
        <v>1971</v>
      </c>
    </row>
    <row r="1537" spans="1:11">
      <c r="A1537" s="16" t="s">
        <v>2063</v>
      </c>
      <c r="B1537" s="17">
        <v>4</v>
      </c>
      <c r="C1537" s="17" t="str">
        <f t="shared" si="47"/>
        <v>207</v>
      </c>
      <c r="D1537" s="31" t="s">
        <v>1969</v>
      </c>
      <c r="E1537" s="19" t="s">
        <v>2077</v>
      </c>
      <c r="F1537" s="19">
        <v>4</v>
      </c>
      <c r="G1537" s="19" t="str">
        <f t="shared" si="48"/>
        <v>20805</v>
      </c>
      <c r="I1537" s="32" t="s">
        <v>1969</v>
      </c>
      <c r="J1537" s="20">
        <v>4</v>
      </c>
      <c r="K1537" s="20" t="s">
        <v>2057</v>
      </c>
    </row>
    <row r="1538" spans="1:11">
      <c r="A1538" s="16" t="s">
        <v>2063</v>
      </c>
      <c r="B1538" s="17">
        <v>1</v>
      </c>
      <c r="C1538" s="17" t="str">
        <f t="shared" si="47"/>
        <v>207</v>
      </c>
      <c r="D1538" s="31" t="s">
        <v>1972</v>
      </c>
      <c r="E1538" s="19" t="s">
        <v>2263</v>
      </c>
      <c r="F1538" s="19">
        <v>22</v>
      </c>
      <c r="G1538" s="19" t="str">
        <f t="shared" si="48"/>
        <v>22407</v>
      </c>
      <c r="I1538" s="32" t="s">
        <v>1972</v>
      </c>
      <c r="J1538" s="20">
        <v>1</v>
      </c>
      <c r="K1538" s="20" t="s">
        <v>2057</v>
      </c>
    </row>
    <row r="1539" spans="1:11">
      <c r="A1539" s="16" t="s">
        <v>2206</v>
      </c>
      <c r="B1539" s="17">
        <v>1</v>
      </c>
      <c r="C1539" s="17" t="str">
        <f t="shared" ref="C1539:C1602" si="49">MID(A1539,1,3)</f>
        <v>201</v>
      </c>
      <c r="D1539" s="31" t="s">
        <v>1969</v>
      </c>
      <c r="E1539" s="19" t="s">
        <v>2261</v>
      </c>
      <c r="F1539" s="19">
        <v>8</v>
      </c>
      <c r="G1539" s="19" t="str">
        <f t="shared" ref="G1539:G1602" si="50">MID(E1539,1,5)</f>
        <v>22401</v>
      </c>
      <c r="I1539" s="32" t="s">
        <v>1969</v>
      </c>
      <c r="J1539" s="20">
        <v>1</v>
      </c>
      <c r="K1539" s="20" t="s">
        <v>1971</v>
      </c>
    </row>
    <row r="1540" spans="1:11">
      <c r="A1540" s="16" t="s">
        <v>2022</v>
      </c>
      <c r="B1540" s="17">
        <v>1</v>
      </c>
      <c r="C1540" s="17" t="str">
        <f t="shared" si="49"/>
        <v>201</v>
      </c>
      <c r="D1540" s="31" t="s">
        <v>1969</v>
      </c>
      <c r="E1540" s="19" t="s">
        <v>2183</v>
      </c>
      <c r="F1540" s="19">
        <v>24</v>
      </c>
      <c r="G1540" s="19" t="str">
        <f t="shared" si="50"/>
        <v>22402</v>
      </c>
      <c r="I1540" s="32" t="s">
        <v>1969</v>
      </c>
      <c r="J1540" s="20">
        <v>1</v>
      </c>
      <c r="K1540" s="20" t="s">
        <v>1971</v>
      </c>
    </row>
    <row r="1541" spans="1:11">
      <c r="A1541" s="16" t="s">
        <v>2063</v>
      </c>
      <c r="B1541" s="17">
        <v>4</v>
      </c>
      <c r="C1541" s="17" t="str">
        <f t="shared" si="49"/>
        <v>207</v>
      </c>
      <c r="D1541" s="31" t="s">
        <v>1972</v>
      </c>
      <c r="E1541" s="19" t="s">
        <v>2183</v>
      </c>
      <c r="F1541" s="19">
        <v>150</v>
      </c>
      <c r="G1541" s="19" t="str">
        <f t="shared" si="50"/>
        <v>22402</v>
      </c>
      <c r="I1541" s="32" t="s">
        <v>1972</v>
      </c>
      <c r="J1541" s="20">
        <v>4</v>
      </c>
      <c r="K1541" s="20" t="s">
        <v>2057</v>
      </c>
    </row>
    <row r="1542" spans="1:11">
      <c r="A1542" s="16" t="s">
        <v>2063</v>
      </c>
      <c r="B1542" s="17">
        <v>1</v>
      </c>
      <c r="C1542" s="17" t="str">
        <f t="shared" si="49"/>
        <v>207</v>
      </c>
      <c r="D1542" s="31" t="s">
        <v>1969</v>
      </c>
      <c r="E1542" s="19" t="s">
        <v>1976</v>
      </c>
      <c r="F1542" s="19">
        <v>2</v>
      </c>
      <c r="G1542" s="19" t="str">
        <f t="shared" si="50"/>
        <v>22102</v>
      </c>
      <c r="I1542" s="32" t="s">
        <v>1969</v>
      </c>
      <c r="J1542" s="20">
        <v>1</v>
      </c>
      <c r="K1542" s="20" t="s">
        <v>2057</v>
      </c>
    </row>
    <row r="1543" spans="1:11">
      <c r="A1543" s="16" t="s">
        <v>1968</v>
      </c>
      <c r="B1543" s="17">
        <v>1</v>
      </c>
      <c r="C1543" s="17" t="str">
        <f t="shared" si="49"/>
        <v>201</v>
      </c>
      <c r="D1543" s="31" t="s">
        <v>1969</v>
      </c>
      <c r="E1543" s="19" t="s">
        <v>1970</v>
      </c>
      <c r="F1543" s="19">
        <v>1</v>
      </c>
      <c r="G1543" s="19" t="str">
        <f t="shared" si="50"/>
        <v>20805</v>
      </c>
      <c r="I1543" s="32" t="s">
        <v>1969</v>
      </c>
      <c r="J1543" s="20">
        <v>1</v>
      </c>
      <c r="K1543" s="20" t="s">
        <v>1971</v>
      </c>
    </row>
    <row r="1544" spans="1:11">
      <c r="A1544" s="16" t="s">
        <v>2063</v>
      </c>
      <c r="B1544" s="17">
        <v>4</v>
      </c>
      <c r="C1544" s="17" t="str">
        <f t="shared" si="49"/>
        <v>207</v>
      </c>
      <c r="D1544" s="31" t="s">
        <v>1969</v>
      </c>
      <c r="E1544" s="19" t="s">
        <v>1970</v>
      </c>
      <c r="F1544" s="19">
        <v>1</v>
      </c>
      <c r="G1544" s="19" t="str">
        <f t="shared" si="50"/>
        <v>20805</v>
      </c>
      <c r="I1544" s="32" t="s">
        <v>1969</v>
      </c>
      <c r="J1544" s="20">
        <v>4</v>
      </c>
      <c r="K1544" s="20" t="s">
        <v>2057</v>
      </c>
    </row>
    <row r="1545" spans="1:11">
      <c r="A1545" s="16" t="s">
        <v>2125</v>
      </c>
      <c r="B1545" s="17">
        <v>1</v>
      </c>
      <c r="C1545" s="17" t="str">
        <f t="shared" si="49"/>
        <v>212</v>
      </c>
      <c r="D1545" s="31" t="s">
        <v>1969</v>
      </c>
      <c r="E1545" s="19" t="s">
        <v>2175</v>
      </c>
      <c r="F1545" s="19">
        <v>1</v>
      </c>
      <c r="G1545" s="19" t="str">
        <f t="shared" si="50"/>
        <v>22201</v>
      </c>
      <c r="I1545" s="32" t="s">
        <v>1969</v>
      </c>
      <c r="J1545" s="20">
        <v>1</v>
      </c>
      <c r="K1545" s="20" t="s">
        <v>2126</v>
      </c>
    </row>
    <row r="1546" spans="1:11">
      <c r="A1546" s="16" t="s">
        <v>1968</v>
      </c>
      <c r="B1546" s="17">
        <v>1</v>
      </c>
      <c r="C1546" s="17" t="str">
        <f t="shared" si="49"/>
        <v>201</v>
      </c>
      <c r="D1546" s="31" t="s">
        <v>1969</v>
      </c>
      <c r="E1546" s="19" t="s">
        <v>2175</v>
      </c>
      <c r="F1546" s="19">
        <v>1</v>
      </c>
      <c r="G1546" s="19" t="str">
        <f t="shared" si="50"/>
        <v>22201</v>
      </c>
      <c r="I1546" s="32" t="s">
        <v>1969</v>
      </c>
      <c r="J1546" s="20">
        <v>1</v>
      </c>
      <c r="K1546" s="20" t="s">
        <v>1971</v>
      </c>
    </row>
    <row r="1547" spans="1:11">
      <c r="A1547" s="16" t="s">
        <v>2027</v>
      </c>
      <c r="B1547" s="17">
        <v>5</v>
      </c>
      <c r="C1547" s="17" t="str">
        <f t="shared" si="49"/>
        <v>201</v>
      </c>
      <c r="D1547" s="31" t="s">
        <v>1974</v>
      </c>
      <c r="E1547" s="19" t="s">
        <v>2264</v>
      </c>
      <c r="F1547" s="19">
        <v>21</v>
      </c>
      <c r="G1547" s="19" t="str">
        <f t="shared" si="50"/>
        <v>22204</v>
      </c>
      <c r="I1547" s="32" t="s">
        <v>1974</v>
      </c>
      <c r="J1547" s="20">
        <v>5</v>
      </c>
      <c r="K1547" s="20" t="s">
        <v>1971</v>
      </c>
    </row>
    <row r="1548" spans="1:11">
      <c r="A1548" s="16" t="s">
        <v>2207</v>
      </c>
      <c r="B1548" s="17">
        <v>440</v>
      </c>
      <c r="C1548" s="17" t="str">
        <f t="shared" si="49"/>
        <v>210</v>
      </c>
      <c r="D1548" s="31" t="s">
        <v>1974</v>
      </c>
      <c r="E1548" s="19" t="s">
        <v>2264</v>
      </c>
      <c r="F1548" s="19">
        <v>635</v>
      </c>
      <c r="G1548" s="19" t="str">
        <f t="shared" si="50"/>
        <v>22204</v>
      </c>
      <c r="I1548" s="32" t="s">
        <v>1974</v>
      </c>
      <c r="J1548" s="20">
        <v>440</v>
      </c>
      <c r="K1548" s="20" t="s">
        <v>2104</v>
      </c>
    </row>
    <row r="1549" spans="1:11">
      <c r="A1549" s="16" t="s">
        <v>2204</v>
      </c>
      <c r="B1549" s="17">
        <v>15</v>
      </c>
      <c r="C1549" s="17" t="str">
        <f t="shared" si="49"/>
        <v>204</v>
      </c>
      <c r="D1549" s="31" t="s">
        <v>2265</v>
      </c>
      <c r="E1549" s="19" t="s">
        <v>2264</v>
      </c>
      <c r="F1549" s="19">
        <v>35</v>
      </c>
      <c r="G1549" s="19" t="str">
        <f t="shared" si="50"/>
        <v>22204</v>
      </c>
      <c r="I1549" s="32" t="s">
        <v>2265</v>
      </c>
      <c r="J1549" s="20">
        <v>15</v>
      </c>
      <c r="K1549" s="20" t="s">
        <v>2030</v>
      </c>
    </row>
    <row r="1550" spans="1:11">
      <c r="A1550" s="16" t="s">
        <v>1970</v>
      </c>
      <c r="B1550" s="17">
        <v>1</v>
      </c>
      <c r="C1550" s="17" t="str">
        <f t="shared" si="49"/>
        <v>208</v>
      </c>
      <c r="D1550" s="31" t="s">
        <v>1973</v>
      </c>
      <c r="E1550" s="19" t="s">
        <v>2264</v>
      </c>
      <c r="F1550" s="19">
        <v>64</v>
      </c>
      <c r="G1550" s="19" t="str">
        <f t="shared" si="50"/>
        <v>22204</v>
      </c>
      <c r="I1550" s="32" t="s">
        <v>1973</v>
      </c>
      <c r="J1550" s="20">
        <v>1</v>
      </c>
      <c r="K1550" s="20" t="s">
        <v>2069</v>
      </c>
    </row>
    <row r="1551" spans="1:11">
      <c r="A1551" s="16" t="s">
        <v>1976</v>
      </c>
      <c r="B1551" s="17">
        <v>4</v>
      </c>
      <c r="C1551" s="17" t="str">
        <f t="shared" si="49"/>
        <v>221</v>
      </c>
      <c r="D1551" s="31" t="s">
        <v>1972</v>
      </c>
      <c r="E1551" s="19" t="s">
        <v>2264</v>
      </c>
      <c r="F1551" s="19">
        <v>7</v>
      </c>
      <c r="G1551" s="19" t="str">
        <f t="shared" si="50"/>
        <v>22204</v>
      </c>
      <c r="I1551" s="32" t="s">
        <v>1972</v>
      </c>
      <c r="J1551" s="20">
        <v>4</v>
      </c>
      <c r="K1551" s="20" t="s">
        <v>2173</v>
      </c>
    </row>
    <row r="1552" spans="1:11">
      <c r="A1552" s="16" t="s">
        <v>1970</v>
      </c>
      <c r="B1552" s="17">
        <v>1</v>
      </c>
      <c r="C1552" s="17" t="str">
        <f t="shared" si="49"/>
        <v>208</v>
      </c>
      <c r="D1552" s="31" t="s">
        <v>1973</v>
      </c>
      <c r="E1552" s="19" t="s">
        <v>2264</v>
      </c>
      <c r="F1552" s="19">
        <v>36</v>
      </c>
      <c r="G1552" s="19" t="str">
        <f t="shared" si="50"/>
        <v>22204</v>
      </c>
      <c r="I1552" s="32" t="s">
        <v>1973</v>
      </c>
      <c r="J1552" s="20">
        <v>1</v>
      </c>
      <c r="K1552" s="20" t="s">
        <v>2069</v>
      </c>
    </row>
    <row r="1553" spans="1:11">
      <c r="A1553" s="16" t="s">
        <v>2072</v>
      </c>
      <c r="B1553" s="17">
        <v>6</v>
      </c>
      <c r="C1553" s="17" t="str">
        <f t="shared" si="49"/>
        <v>208</v>
      </c>
      <c r="D1553" s="31" t="s">
        <v>1984</v>
      </c>
      <c r="E1553" s="19" t="s">
        <v>2264</v>
      </c>
      <c r="F1553" s="19">
        <v>2</v>
      </c>
      <c r="G1553" s="19" t="str">
        <f t="shared" si="50"/>
        <v>22204</v>
      </c>
      <c r="I1553" s="32" t="s">
        <v>1984</v>
      </c>
      <c r="J1553" s="20">
        <v>6</v>
      </c>
      <c r="K1553" s="20" t="s">
        <v>2069</v>
      </c>
    </row>
    <row r="1554" spans="1:11">
      <c r="A1554" s="16" t="s">
        <v>2072</v>
      </c>
      <c r="B1554" s="17">
        <v>23</v>
      </c>
      <c r="C1554" s="17" t="str">
        <f t="shared" si="49"/>
        <v>208</v>
      </c>
      <c r="D1554" s="31" t="s">
        <v>1973</v>
      </c>
      <c r="E1554" s="19" t="s">
        <v>2187</v>
      </c>
      <c r="F1554" s="19">
        <v>56</v>
      </c>
      <c r="G1554" s="19" t="str">
        <f t="shared" si="50"/>
        <v>22999</v>
      </c>
      <c r="I1554" s="32" t="s">
        <v>1973</v>
      </c>
      <c r="J1554" s="20">
        <v>23</v>
      </c>
      <c r="K1554" s="20" t="s">
        <v>2069</v>
      </c>
    </row>
    <row r="1555" spans="1:11">
      <c r="A1555" s="16" t="s">
        <v>2068</v>
      </c>
      <c r="B1555" s="17">
        <v>427</v>
      </c>
      <c r="C1555" s="17" t="str">
        <f t="shared" si="49"/>
        <v>208</v>
      </c>
      <c r="D1555" s="31" t="s">
        <v>1973</v>
      </c>
      <c r="E1555" s="19" t="s">
        <v>2266</v>
      </c>
      <c r="F1555" s="19">
        <v>15</v>
      </c>
      <c r="G1555" s="19" t="str">
        <f t="shared" si="50"/>
        <v>22205</v>
      </c>
      <c r="I1555" s="32" t="s">
        <v>1973</v>
      </c>
      <c r="J1555" s="20">
        <v>427</v>
      </c>
      <c r="K1555" s="20" t="s">
        <v>2069</v>
      </c>
    </row>
    <row r="1556" spans="1:11">
      <c r="A1556" s="16" t="s">
        <v>2068</v>
      </c>
      <c r="B1556" s="17">
        <v>4</v>
      </c>
      <c r="C1556" s="17" t="str">
        <f t="shared" si="49"/>
        <v>208</v>
      </c>
      <c r="D1556" s="31" t="s">
        <v>1969</v>
      </c>
      <c r="E1556" s="19" t="s">
        <v>2266</v>
      </c>
      <c r="F1556" s="19">
        <v>27</v>
      </c>
      <c r="G1556" s="19" t="str">
        <f t="shared" si="50"/>
        <v>22205</v>
      </c>
      <c r="I1556" s="32" t="s">
        <v>1969</v>
      </c>
      <c r="J1556" s="20">
        <v>4</v>
      </c>
      <c r="K1556" s="20" t="s">
        <v>2069</v>
      </c>
    </row>
    <row r="1557" spans="1:11">
      <c r="A1557" s="16" t="s">
        <v>2068</v>
      </c>
      <c r="B1557" s="17">
        <v>10</v>
      </c>
      <c r="C1557" s="17" t="str">
        <f t="shared" si="49"/>
        <v>208</v>
      </c>
      <c r="D1557" s="31" t="s">
        <v>1969</v>
      </c>
      <c r="E1557" s="19" t="s">
        <v>2267</v>
      </c>
      <c r="F1557" s="19">
        <v>750</v>
      </c>
      <c r="G1557" s="19" t="str">
        <f t="shared" si="50"/>
        <v>22201</v>
      </c>
      <c r="I1557" s="32" t="s">
        <v>1969</v>
      </c>
      <c r="J1557" s="20">
        <v>10</v>
      </c>
      <c r="K1557" s="20" t="s">
        <v>2069</v>
      </c>
    </row>
    <row r="1558" spans="1:11">
      <c r="A1558" s="16" t="s">
        <v>2068</v>
      </c>
      <c r="B1558" s="17">
        <v>2</v>
      </c>
      <c r="C1558" s="17" t="str">
        <f t="shared" si="49"/>
        <v>208</v>
      </c>
      <c r="D1558" s="31" t="s">
        <v>1969</v>
      </c>
      <c r="E1558" s="19" t="s">
        <v>1970</v>
      </c>
      <c r="F1558" s="19">
        <v>1</v>
      </c>
      <c r="G1558" s="19" t="str">
        <f t="shared" si="50"/>
        <v>20805</v>
      </c>
      <c r="I1558" s="32" t="s">
        <v>1969</v>
      </c>
      <c r="J1558" s="20">
        <v>2</v>
      </c>
      <c r="K1558" s="20" t="s">
        <v>2069</v>
      </c>
    </row>
    <row r="1559" spans="1:11">
      <c r="A1559" s="16" t="s">
        <v>2068</v>
      </c>
      <c r="B1559" s="17">
        <v>8</v>
      </c>
      <c r="C1559" s="17" t="str">
        <f t="shared" si="49"/>
        <v>208</v>
      </c>
      <c r="D1559" s="31" t="s">
        <v>1969</v>
      </c>
      <c r="E1559" s="19" t="s">
        <v>2027</v>
      </c>
      <c r="F1559" s="19">
        <v>1</v>
      </c>
      <c r="G1559" s="19" t="str">
        <f t="shared" si="50"/>
        <v>20199</v>
      </c>
      <c r="I1559" s="32" t="s">
        <v>1969</v>
      </c>
      <c r="J1559" s="20">
        <v>8</v>
      </c>
      <c r="K1559" s="20" t="s">
        <v>2069</v>
      </c>
    </row>
    <row r="1560" spans="1:11">
      <c r="A1560" s="16" t="s">
        <v>2068</v>
      </c>
      <c r="B1560" s="17">
        <v>2</v>
      </c>
      <c r="C1560" s="17" t="str">
        <f t="shared" si="49"/>
        <v>208</v>
      </c>
      <c r="D1560" s="31" t="s">
        <v>1969</v>
      </c>
      <c r="E1560" s="19" t="s">
        <v>2268</v>
      </c>
      <c r="F1560" s="19">
        <v>60</v>
      </c>
      <c r="G1560" s="19" t="str">
        <f t="shared" si="50"/>
        <v>21602</v>
      </c>
      <c r="I1560" s="32" t="s">
        <v>1969</v>
      </c>
      <c r="J1560" s="20">
        <v>2</v>
      </c>
      <c r="K1560" s="20" t="s">
        <v>2069</v>
      </c>
    </row>
    <row r="1561" spans="1:11">
      <c r="A1561" s="16" t="s">
        <v>2072</v>
      </c>
      <c r="B1561" s="17">
        <v>74</v>
      </c>
      <c r="C1561" s="17" t="str">
        <f t="shared" si="49"/>
        <v>208</v>
      </c>
      <c r="D1561" s="31" t="s">
        <v>1973</v>
      </c>
      <c r="E1561" s="19" t="s">
        <v>2269</v>
      </c>
      <c r="F1561" s="19">
        <v>10</v>
      </c>
      <c r="G1561" s="19" t="str">
        <f t="shared" si="50"/>
        <v>21799</v>
      </c>
      <c r="I1561" s="32" t="s">
        <v>1973</v>
      </c>
      <c r="J1561" s="20">
        <v>74</v>
      </c>
      <c r="K1561" s="20" t="s">
        <v>2069</v>
      </c>
    </row>
    <row r="1562" spans="1:11">
      <c r="A1562" s="16" t="s">
        <v>2072</v>
      </c>
      <c r="B1562" s="17">
        <v>84</v>
      </c>
      <c r="C1562" s="17" t="str">
        <f t="shared" si="49"/>
        <v>208</v>
      </c>
      <c r="D1562" s="31" t="s">
        <v>1973</v>
      </c>
      <c r="E1562" s="19" t="s">
        <v>2187</v>
      </c>
      <c r="F1562" s="19">
        <v>2200</v>
      </c>
      <c r="G1562" s="19" t="str">
        <f t="shared" si="50"/>
        <v>22999</v>
      </c>
      <c r="I1562" s="32" t="s">
        <v>1973</v>
      </c>
      <c r="J1562" s="20">
        <v>84</v>
      </c>
      <c r="K1562" s="20" t="s">
        <v>2069</v>
      </c>
    </row>
    <row r="1563" spans="1:11">
      <c r="A1563" s="16" t="s">
        <v>2072</v>
      </c>
      <c r="B1563" s="17">
        <v>138</v>
      </c>
      <c r="C1563" s="17" t="str">
        <f t="shared" si="49"/>
        <v>208</v>
      </c>
      <c r="D1563" s="31" t="s">
        <v>1973</v>
      </c>
      <c r="E1563" s="19" t="s">
        <v>2161</v>
      </c>
      <c r="F1563" s="19">
        <v>310</v>
      </c>
      <c r="G1563" s="19" t="str">
        <f t="shared" si="50"/>
        <v>21499</v>
      </c>
      <c r="I1563" s="32" t="s">
        <v>1973</v>
      </c>
      <c r="J1563" s="20">
        <v>138</v>
      </c>
      <c r="K1563" s="20" t="s">
        <v>2069</v>
      </c>
    </row>
    <row r="1564" spans="1:11">
      <c r="A1564" s="16" t="s">
        <v>2068</v>
      </c>
      <c r="B1564" s="17">
        <v>2</v>
      </c>
      <c r="C1564" s="17" t="str">
        <f t="shared" si="49"/>
        <v>208</v>
      </c>
      <c r="D1564" s="31" t="s">
        <v>1973</v>
      </c>
      <c r="E1564" s="19" t="s">
        <v>1970</v>
      </c>
      <c r="F1564" s="19">
        <v>1</v>
      </c>
      <c r="G1564" s="19" t="str">
        <f t="shared" si="50"/>
        <v>20805</v>
      </c>
      <c r="I1564" s="32" t="s">
        <v>1973</v>
      </c>
      <c r="J1564" s="20">
        <v>2</v>
      </c>
      <c r="K1564" s="20" t="s">
        <v>2069</v>
      </c>
    </row>
    <row r="1565" spans="1:11">
      <c r="A1565" s="16" t="s">
        <v>2077</v>
      </c>
      <c r="B1565" s="17">
        <v>2</v>
      </c>
      <c r="C1565" s="17" t="str">
        <f t="shared" si="49"/>
        <v>208</v>
      </c>
      <c r="D1565" s="31" t="s">
        <v>1972</v>
      </c>
      <c r="E1565" s="19" t="s">
        <v>1977</v>
      </c>
      <c r="F1565" s="19">
        <v>1</v>
      </c>
      <c r="G1565" s="19" t="str">
        <f t="shared" si="50"/>
        <v>20103</v>
      </c>
      <c r="I1565" s="32" t="s">
        <v>1972</v>
      </c>
      <c r="J1565" s="20">
        <v>2</v>
      </c>
      <c r="K1565" s="20" t="s">
        <v>2069</v>
      </c>
    </row>
    <row r="1566" spans="1:11">
      <c r="A1566" s="16" t="s">
        <v>2077</v>
      </c>
      <c r="B1566" s="17">
        <v>2</v>
      </c>
      <c r="C1566" s="17" t="str">
        <f t="shared" si="49"/>
        <v>208</v>
      </c>
      <c r="D1566" s="31" t="s">
        <v>1972</v>
      </c>
      <c r="E1566" s="19" t="s">
        <v>2001</v>
      </c>
      <c r="F1566" s="19">
        <v>13</v>
      </c>
      <c r="G1566" s="19" t="str">
        <f t="shared" si="50"/>
        <v>20805</v>
      </c>
      <c r="I1566" s="32" t="s">
        <v>1972</v>
      </c>
      <c r="J1566" s="20">
        <v>2</v>
      </c>
      <c r="K1566" s="20" t="s">
        <v>2069</v>
      </c>
    </row>
    <row r="1567" spans="1:11">
      <c r="A1567" s="16" t="s">
        <v>2072</v>
      </c>
      <c r="B1567" s="17">
        <v>8</v>
      </c>
      <c r="C1567" s="17" t="str">
        <f t="shared" si="49"/>
        <v>208</v>
      </c>
      <c r="D1567" s="31" t="s">
        <v>1973</v>
      </c>
      <c r="E1567" s="19" t="s">
        <v>1970</v>
      </c>
      <c r="F1567" s="19">
        <v>1</v>
      </c>
      <c r="G1567" s="19" t="str">
        <f t="shared" si="50"/>
        <v>20805</v>
      </c>
      <c r="I1567" s="32" t="s">
        <v>1973</v>
      </c>
      <c r="J1567" s="20">
        <v>8</v>
      </c>
      <c r="K1567" s="20" t="s">
        <v>2069</v>
      </c>
    </row>
    <row r="1568" spans="1:11">
      <c r="A1568" s="16" t="s">
        <v>2072</v>
      </c>
      <c r="B1568" s="17">
        <v>31</v>
      </c>
      <c r="C1568" s="17" t="str">
        <f t="shared" si="49"/>
        <v>208</v>
      </c>
      <c r="D1568" s="31" t="s">
        <v>1973</v>
      </c>
      <c r="E1568" s="19" t="s">
        <v>1976</v>
      </c>
      <c r="F1568" s="19">
        <v>7</v>
      </c>
      <c r="G1568" s="19" t="str">
        <f t="shared" si="50"/>
        <v>22102</v>
      </c>
      <c r="I1568" s="32" t="s">
        <v>1973</v>
      </c>
      <c r="J1568" s="20">
        <v>31</v>
      </c>
      <c r="K1568" s="20" t="s">
        <v>2069</v>
      </c>
    </row>
    <row r="1569" spans="1:11">
      <c r="A1569" s="16" t="s">
        <v>1976</v>
      </c>
      <c r="B1569" s="17">
        <v>1</v>
      </c>
      <c r="C1569" s="17" t="str">
        <f t="shared" si="49"/>
        <v>221</v>
      </c>
      <c r="D1569" s="31" t="s">
        <v>1972</v>
      </c>
      <c r="E1569" s="19" t="s">
        <v>1977</v>
      </c>
      <c r="F1569" s="19">
        <v>3</v>
      </c>
      <c r="G1569" s="19" t="str">
        <f t="shared" si="50"/>
        <v>20103</v>
      </c>
      <c r="I1569" s="32" t="s">
        <v>1972</v>
      </c>
      <c r="J1569" s="20">
        <v>1</v>
      </c>
      <c r="K1569" s="20" t="s">
        <v>2173</v>
      </c>
    </row>
    <row r="1570" spans="1:11">
      <c r="A1570" s="16" t="s">
        <v>2099</v>
      </c>
      <c r="B1570" s="17">
        <v>100</v>
      </c>
      <c r="C1570" s="17" t="str">
        <f t="shared" si="49"/>
        <v>208</v>
      </c>
      <c r="D1570" s="31" t="s">
        <v>1973</v>
      </c>
      <c r="E1570" s="19" t="s">
        <v>1977</v>
      </c>
      <c r="F1570" s="19">
        <v>2</v>
      </c>
      <c r="G1570" s="19" t="str">
        <f t="shared" si="50"/>
        <v>20103</v>
      </c>
      <c r="I1570" s="32" t="s">
        <v>1973</v>
      </c>
      <c r="J1570" s="20">
        <v>100</v>
      </c>
      <c r="K1570" s="20" t="s">
        <v>2069</v>
      </c>
    </row>
    <row r="1571" spans="1:11">
      <c r="A1571" s="16" t="s">
        <v>2071</v>
      </c>
      <c r="B1571" s="17">
        <v>5</v>
      </c>
      <c r="C1571" s="17" t="str">
        <f t="shared" si="49"/>
        <v>208</v>
      </c>
      <c r="D1571" s="31" t="s">
        <v>1974</v>
      </c>
      <c r="E1571" s="19" t="s">
        <v>1977</v>
      </c>
      <c r="F1571" s="19">
        <v>4</v>
      </c>
      <c r="G1571" s="19" t="str">
        <f t="shared" si="50"/>
        <v>20103</v>
      </c>
      <c r="I1571" s="32" t="s">
        <v>1974</v>
      </c>
      <c r="J1571" s="20">
        <v>5</v>
      </c>
      <c r="K1571" s="20" t="s">
        <v>2069</v>
      </c>
    </row>
    <row r="1572" spans="1:11">
      <c r="A1572" s="16" t="s">
        <v>2097</v>
      </c>
      <c r="B1572" s="17">
        <v>550</v>
      </c>
      <c r="C1572" s="17" t="str">
        <f t="shared" si="49"/>
        <v>208</v>
      </c>
      <c r="D1572" s="31" t="s">
        <v>1973</v>
      </c>
      <c r="E1572" s="19" t="s">
        <v>2270</v>
      </c>
      <c r="F1572" s="19">
        <v>101</v>
      </c>
      <c r="G1572" s="19" t="str">
        <f t="shared" si="50"/>
        <v>21307</v>
      </c>
      <c r="I1572" s="32" t="s">
        <v>1973</v>
      </c>
      <c r="J1572" s="20">
        <v>550</v>
      </c>
      <c r="K1572" s="20" t="s">
        <v>2069</v>
      </c>
    </row>
    <row r="1573" spans="1:11">
      <c r="A1573" s="16" t="s">
        <v>2099</v>
      </c>
      <c r="B1573" s="17">
        <v>411</v>
      </c>
      <c r="C1573" s="17" t="str">
        <f t="shared" si="49"/>
        <v>208</v>
      </c>
      <c r="D1573" s="31" t="s">
        <v>1973</v>
      </c>
      <c r="E1573" s="19" t="s">
        <v>2063</v>
      </c>
      <c r="F1573" s="19">
        <v>3</v>
      </c>
      <c r="G1573" s="19" t="str">
        <f t="shared" si="50"/>
        <v>20701</v>
      </c>
      <c r="I1573" s="32" t="s">
        <v>1973</v>
      </c>
      <c r="J1573" s="20">
        <v>411</v>
      </c>
      <c r="K1573" s="20" t="s">
        <v>2069</v>
      </c>
    </row>
    <row r="1574" spans="1:11">
      <c r="A1574" s="16" t="s">
        <v>2078</v>
      </c>
      <c r="B1574" s="17">
        <v>840</v>
      </c>
      <c r="C1574" s="17" t="str">
        <f t="shared" si="49"/>
        <v>208</v>
      </c>
      <c r="D1574" s="31" t="s">
        <v>1973</v>
      </c>
      <c r="E1574" s="19" t="s">
        <v>2230</v>
      </c>
      <c r="F1574" s="19">
        <v>12</v>
      </c>
      <c r="G1574" s="19" t="str">
        <f t="shared" si="50"/>
        <v>21104</v>
      </c>
      <c r="I1574" s="32" t="s">
        <v>1973</v>
      </c>
      <c r="J1574" s="20">
        <v>840</v>
      </c>
      <c r="K1574" s="20" t="s">
        <v>2069</v>
      </c>
    </row>
    <row r="1575" spans="1:11">
      <c r="A1575" s="16" t="s">
        <v>2071</v>
      </c>
      <c r="B1575" s="17">
        <v>236</v>
      </c>
      <c r="C1575" s="17" t="str">
        <f t="shared" si="49"/>
        <v>208</v>
      </c>
      <c r="D1575" s="31" t="s">
        <v>1973</v>
      </c>
      <c r="E1575" s="19" t="s">
        <v>2156</v>
      </c>
      <c r="F1575" s="19">
        <v>37</v>
      </c>
      <c r="G1575" s="19" t="str">
        <f t="shared" si="50"/>
        <v>21307</v>
      </c>
      <c r="I1575" s="32" t="s">
        <v>1973</v>
      </c>
      <c r="J1575" s="20">
        <v>236</v>
      </c>
      <c r="K1575" s="20" t="s">
        <v>2069</v>
      </c>
    </row>
    <row r="1576" spans="1:11">
      <c r="A1576" s="16" t="s">
        <v>2001</v>
      </c>
      <c r="B1576" s="17">
        <v>500</v>
      </c>
      <c r="C1576" s="17" t="str">
        <f t="shared" si="49"/>
        <v>208</v>
      </c>
      <c r="D1576" s="31" t="s">
        <v>1973</v>
      </c>
      <c r="E1576" s="19" t="s">
        <v>2148</v>
      </c>
      <c r="F1576" s="19">
        <v>23</v>
      </c>
      <c r="G1576" s="19" t="str">
        <f t="shared" si="50"/>
        <v>21302</v>
      </c>
      <c r="I1576" s="32" t="s">
        <v>1973</v>
      </c>
      <c r="J1576" s="20">
        <v>500</v>
      </c>
      <c r="K1576" s="20" t="s">
        <v>2069</v>
      </c>
    </row>
    <row r="1577" spans="1:11">
      <c r="A1577" s="16" t="s">
        <v>2097</v>
      </c>
      <c r="B1577" s="17">
        <v>118</v>
      </c>
      <c r="C1577" s="17" t="str">
        <f t="shared" si="49"/>
        <v>208</v>
      </c>
      <c r="D1577" s="31" t="s">
        <v>2098</v>
      </c>
      <c r="E1577" s="19" t="s">
        <v>2136</v>
      </c>
      <c r="F1577" s="19">
        <v>3</v>
      </c>
      <c r="G1577" s="19" t="str">
        <f t="shared" si="50"/>
        <v>21301</v>
      </c>
      <c r="I1577" s="32" t="s">
        <v>2098</v>
      </c>
      <c r="J1577" s="20">
        <v>118</v>
      </c>
      <c r="K1577" s="20" t="s">
        <v>2069</v>
      </c>
    </row>
    <row r="1578" spans="1:11">
      <c r="A1578" s="16" t="s">
        <v>1976</v>
      </c>
      <c r="B1578" s="17">
        <v>1</v>
      </c>
      <c r="C1578" s="17" t="str">
        <f t="shared" si="49"/>
        <v>221</v>
      </c>
      <c r="D1578" s="31" t="s">
        <v>1972</v>
      </c>
      <c r="E1578" s="19" t="s">
        <v>2027</v>
      </c>
      <c r="F1578" s="19">
        <v>3</v>
      </c>
      <c r="G1578" s="19" t="str">
        <f t="shared" si="50"/>
        <v>20199</v>
      </c>
      <c r="I1578" s="32" t="s">
        <v>1972</v>
      </c>
      <c r="J1578" s="20">
        <v>1</v>
      </c>
      <c r="K1578" s="20" t="s">
        <v>2173</v>
      </c>
    </row>
    <row r="1579" spans="1:11">
      <c r="A1579" s="16" t="s">
        <v>2208</v>
      </c>
      <c r="B1579" s="17">
        <v>140</v>
      </c>
      <c r="C1579" s="17" t="str">
        <f t="shared" si="49"/>
        <v>208</v>
      </c>
      <c r="D1579" s="31" t="s">
        <v>1973</v>
      </c>
      <c r="E1579" s="19" t="s">
        <v>2027</v>
      </c>
      <c r="F1579" s="19">
        <v>2</v>
      </c>
      <c r="G1579" s="19" t="str">
        <f t="shared" si="50"/>
        <v>20199</v>
      </c>
      <c r="I1579" s="32" t="s">
        <v>1973</v>
      </c>
      <c r="J1579" s="20">
        <v>140</v>
      </c>
      <c r="K1579" s="20" t="s">
        <v>2069</v>
      </c>
    </row>
    <row r="1580" spans="1:11">
      <c r="A1580" s="16" t="s">
        <v>2208</v>
      </c>
      <c r="B1580" s="17">
        <v>5</v>
      </c>
      <c r="C1580" s="17" t="str">
        <f t="shared" si="49"/>
        <v>208</v>
      </c>
      <c r="D1580" s="31" t="s">
        <v>2007</v>
      </c>
      <c r="E1580" s="19" t="s">
        <v>1998</v>
      </c>
      <c r="F1580" s="19">
        <v>2</v>
      </c>
      <c r="G1580" s="19" t="str">
        <f t="shared" si="50"/>
        <v>20106</v>
      </c>
      <c r="I1580" s="32" t="s">
        <v>2007</v>
      </c>
      <c r="J1580" s="20">
        <v>5</v>
      </c>
      <c r="K1580" s="20" t="s">
        <v>2069</v>
      </c>
    </row>
    <row r="1581" spans="1:11">
      <c r="A1581" s="16" t="s">
        <v>2208</v>
      </c>
      <c r="B1581" s="17">
        <v>421</v>
      </c>
      <c r="C1581" s="17" t="str">
        <f t="shared" si="49"/>
        <v>208</v>
      </c>
      <c r="D1581" s="31" t="s">
        <v>1973</v>
      </c>
      <c r="E1581" s="19" t="s">
        <v>2271</v>
      </c>
      <c r="F1581" s="19">
        <v>104</v>
      </c>
      <c r="G1581" s="19" t="str">
        <f t="shared" si="50"/>
        <v>21307</v>
      </c>
      <c r="I1581" s="32" t="s">
        <v>1973</v>
      </c>
      <c r="J1581" s="20">
        <v>421</v>
      </c>
      <c r="K1581" s="20" t="s">
        <v>2069</v>
      </c>
    </row>
    <row r="1582" spans="1:11">
      <c r="A1582" s="16" t="s">
        <v>2208</v>
      </c>
      <c r="B1582" s="17">
        <v>150</v>
      </c>
      <c r="C1582" s="17" t="str">
        <f t="shared" si="49"/>
        <v>208</v>
      </c>
      <c r="D1582" s="31" t="s">
        <v>1973</v>
      </c>
      <c r="E1582" s="19" t="s">
        <v>2271</v>
      </c>
      <c r="F1582" s="19">
        <v>30</v>
      </c>
      <c r="G1582" s="19" t="str">
        <f t="shared" si="50"/>
        <v>21307</v>
      </c>
      <c r="I1582" s="32" t="s">
        <v>1973</v>
      </c>
      <c r="J1582" s="20">
        <v>150</v>
      </c>
      <c r="K1582" s="20" t="s">
        <v>2069</v>
      </c>
    </row>
    <row r="1583" spans="1:11">
      <c r="A1583" s="16" t="s">
        <v>2208</v>
      </c>
      <c r="B1583" s="17">
        <v>117</v>
      </c>
      <c r="C1583" s="17" t="str">
        <f t="shared" si="49"/>
        <v>208</v>
      </c>
      <c r="D1583" s="31" t="s">
        <v>2007</v>
      </c>
      <c r="E1583" s="19" t="s">
        <v>2027</v>
      </c>
      <c r="F1583" s="19">
        <v>1</v>
      </c>
      <c r="G1583" s="19" t="str">
        <f t="shared" si="50"/>
        <v>20199</v>
      </c>
      <c r="I1583" s="32" t="s">
        <v>2007</v>
      </c>
      <c r="J1583" s="20">
        <v>117</v>
      </c>
      <c r="K1583" s="20" t="s">
        <v>2069</v>
      </c>
    </row>
    <row r="1584" spans="1:11">
      <c r="A1584" s="16" t="s">
        <v>2071</v>
      </c>
      <c r="B1584" s="17">
        <v>1</v>
      </c>
      <c r="C1584" s="17" t="str">
        <f t="shared" si="49"/>
        <v>208</v>
      </c>
      <c r="D1584" s="31" t="s">
        <v>1969</v>
      </c>
      <c r="E1584" s="19" t="s">
        <v>2027</v>
      </c>
      <c r="F1584" s="19">
        <v>28</v>
      </c>
      <c r="G1584" s="19" t="str">
        <f t="shared" si="50"/>
        <v>20199</v>
      </c>
      <c r="I1584" s="32" t="s">
        <v>1969</v>
      </c>
      <c r="J1584" s="20">
        <v>1</v>
      </c>
      <c r="K1584" s="20" t="s">
        <v>2069</v>
      </c>
    </row>
    <row r="1585" spans="1:11">
      <c r="A1585" s="16" t="s">
        <v>2071</v>
      </c>
      <c r="B1585" s="17">
        <v>6</v>
      </c>
      <c r="C1585" s="17" t="str">
        <f t="shared" si="49"/>
        <v>208</v>
      </c>
      <c r="D1585" s="31" t="s">
        <v>1969</v>
      </c>
      <c r="E1585" s="19" t="s">
        <v>1970</v>
      </c>
      <c r="F1585" s="19">
        <v>1</v>
      </c>
      <c r="G1585" s="19" t="str">
        <f t="shared" si="50"/>
        <v>20805</v>
      </c>
      <c r="I1585" s="32" t="s">
        <v>1969</v>
      </c>
      <c r="J1585" s="20">
        <v>6</v>
      </c>
      <c r="K1585" s="20" t="s">
        <v>2069</v>
      </c>
    </row>
    <row r="1586" spans="1:11">
      <c r="A1586" s="16" t="s">
        <v>2119</v>
      </c>
      <c r="B1586" s="17">
        <v>747</v>
      </c>
      <c r="C1586" s="17" t="str">
        <f t="shared" si="49"/>
        <v>210</v>
      </c>
      <c r="D1586" s="31" t="s">
        <v>1973</v>
      </c>
      <c r="E1586" s="19" t="s">
        <v>2001</v>
      </c>
      <c r="F1586" s="19">
        <v>6</v>
      </c>
      <c r="G1586" s="19" t="str">
        <f t="shared" si="50"/>
        <v>20805</v>
      </c>
      <c r="I1586" s="32" t="s">
        <v>1973</v>
      </c>
      <c r="J1586" s="20">
        <v>747</v>
      </c>
      <c r="K1586" s="20" t="s">
        <v>2104</v>
      </c>
    </row>
    <row r="1587" spans="1:11">
      <c r="A1587" s="16" t="s">
        <v>2119</v>
      </c>
      <c r="B1587" s="17">
        <v>253</v>
      </c>
      <c r="C1587" s="17" t="str">
        <f t="shared" si="49"/>
        <v>210</v>
      </c>
      <c r="D1587" s="31" t="s">
        <v>1973</v>
      </c>
      <c r="E1587" s="19" t="s">
        <v>1970</v>
      </c>
      <c r="F1587" s="19">
        <v>1</v>
      </c>
      <c r="G1587" s="19" t="str">
        <f t="shared" si="50"/>
        <v>20805</v>
      </c>
      <c r="I1587" s="32" t="s">
        <v>1973</v>
      </c>
      <c r="J1587" s="20">
        <v>253</v>
      </c>
      <c r="K1587" s="20" t="s">
        <v>2104</v>
      </c>
    </row>
    <row r="1588" spans="1:11">
      <c r="A1588" s="16" t="s">
        <v>2119</v>
      </c>
      <c r="B1588" s="17">
        <v>298</v>
      </c>
      <c r="C1588" s="17" t="str">
        <f t="shared" si="49"/>
        <v>210</v>
      </c>
      <c r="D1588" s="31" t="s">
        <v>1973</v>
      </c>
      <c r="E1588" s="19" t="s">
        <v>1976</v>
      </c>
      <c r="F1588" s="19">
        <v>5</v>
      </c>
      <c r="G1588" s="19" t="str">
        <f t="shared" si="50"/>
        <v>22102</v>
      </c>
      <c r="I1588" s="32" t="s">
        <v>1973</v>
      </c>
      <c r="J1588" s="20">
        <v>298</v>
      </c>
      <c r="K1588" s="20" t="s">
        <v>2104</v>
      </c>
    </row>
    <row r="1589" spans="1:11">
      <c r="A1589" s="16" t="s">
        <v>2071</v>
      </c>
      <c r="B1589" s="17">
        <v>13</v>
      </c>
      <c r="C1589" s="17" t="str">
        <f t="shared" si="49"/>
        <v>208</v>
      </c>
      <c r="D1589" s="31" t="s">
        <v>1969</v>
      </c>
      <c r="E1589" s="19" t="s">
        <v>1977</v>
      </c>
      <c r="F1589" s="19">
        <v>1</v>
      </c>
      <c r="G1589" s="19" t="str">
        <f t="shared" si="50"/>
        <v>20103</v>
      </c>
      <c r="I1589" s="32" t="s">
        <v>1969</v>
      </c>
      <c r="J1589" s="20">
        <v>13</v>
      </c>
      <c r="K1589" s="20" t="s">
        <v>2069</v>
      </c>
    </row>
    <row r="1590" spans="1:11">
      <c r="A1590" s="16" t="s">
        <v>2118</v>
      </c>
      <c r="B1590" s="17">
        <v>365</v>
      </c>
      <c r="C1590" s="17" t="str">
        <f t="shared" si="49"/>
        <v>210</v>
      </c>
      <c r="D1590" s="31" t="s">
        <v>2098</v>
      </c>
      <c r="E1590" s="19" t="s">
        <v>2156</v>
      </c>
      <c r="F1590" s="19">
        <v>26</v>
      </c>
      <c r="G1590" s="19" t="str">
        <f t="shared" si="50"/>
        <v>21307</v>
      </c>
      <c r="I1590" s="32" t="s">
        <v>2098</v>
      </c>
      <c r="J1590" s="20">
        <v>365</v>
      </c>
      <c r="K1590" s="20" t="s">
        <v>2104</v>
      </c>
    </row>
    <row r="1591" spans="1:11">
      <c r="A1591" s="16" t="s">
        <v>2118</v>
      </c>
      <c r="B1591" s="17">
        <v>243</v>
      </c>
      <c r="C1591" s="17" t="str">
        <f t="shared" si="49"/>
        <v>210</v>
      </c>
      <c r="D1591" s="31" t="s">
        <v>2098</v>
      </c>
      <c r="E1591" s="19" t="s">
        <v>2205</v>
      </c>
      <c r="F1591" s="19">
        <v>2</v>
      </c>
      <c r="G1591" s="19" t="str">
        <f t="shared" si="50"/>
        <v>21301</v>
      </c>
      <c r="I1591" s="32" t="s">
        <v>2098</v>
      </c>
      <c r="J1591" s="20">
        <v>243</v>
      </c>
      <c r="K1591" s="20" t="s">
        <v>2104</v>
      </c>
    </row>
    <row r="1592" spans="1:11">
      <c r="A1592" s="16" t="s">
        <v>2187</v>
      </c>
      <c r="B1592" s="17">
        <v>32</v>
      </c>
      <c r="C1592" s="17" t="str">
        <f t="shared" si="49"/>
        <v>229</v>
      </c>
      <c r="D1592" s="31" t="s">
        <v>1969</v>
      </c>
      <c r="E1592" s="19" t="s">
        <v>1998</v>
      </c>
      <c r="F1592" s="19">
        <v>1</v>
      </c>
      <c r="G1592" s="19" t="str">
        <f t="shared" si="50"/>
        <v>20106</v>
      </c>
      <c r="I1592" s="32" t="s">
        <v>1969</v>
      </c>
      <c r="J1592" s="20">
        <v>32</v>
      </c>
      <c r="K1592" s="20" t="s">
        <v>2188</v>
      </c>
    </row>
    <row r="1593" spans="1:11">
      <c r="A1593" s="16" t="s">
        <v>2209</v>
      </c>
      <c r="B1593" s="17">
        <v>22</v>
      </c>
      <c r="C1593" s="17" t="str">
        <f t="shared" si="49"/>
        <v>210</v>
      </c>
      <c r="D1593" s="31" t="s">
        <v>1984</v>
      </c>
      <c r="E1593" s="19" t="s">
        <v>1977</v>
      </c>
      <c r="F1593" s="19">
        <v>3</v>
      </c>
      <c r="G1593" s="19" t="str">
        <f t="shared" si="50"/>
        <v>20103</v>
      </c>
      <c r="I1593" s="32" t="s">
        <v>1984</v>
      </c>
      <c r="J1593" s="20">
        <v>22</v>
      </c>
      <c r="K1593" s="20" t="s">
        <v>2104</v>
      </c>
    </row>
    <row r="1594" spans="1:11">
      <c r="A1594" s="16" t="s">
        <v>2119</v>
      </c>
      <c r="B1594" s="17">
        <v>289</v>
      </c>
      <c r="C1594" s="17" t="str">
        <f t="shared" si="49"/>
        <v>210</v>
      </c>
      <c r="D1594" s="31" t="s">
        <v>1973</v>
      </c>
      <c r="E1594" s="19" t="s">
        <v>2272</v>
      </c>
      <c r="F1594" s="19">
        <v>92</v>
      </c>
      <c r="G1594" s="19" t="str">
        <f t="shared" si="50"/>
        <v>21399</v>
      </c>
      <c r="I1594" s="32" t="s">
        <v>1973</v>
      </c>
      <c r="J1594" s="20">
        <v>289</v>
      </c>
      <c r="K1594" s="20" t="s">
        <v>2104</v>
      </c>
    </row>
    <row r="1595" spans="1:11">
      <c r="A1595" s="16" t="s">
        <v>2209</v>
      </c>
      <c r="B1595" s="17">
        <v>11</v>
      </c>
      <c r="C1595" s="17" t="str">
        <f t="shared" si="49"/>
        <v>210</v>
      </c>
      <c r="D1595" s="31" t="s">
        <v>1973</v>
      </c>
      <c r="E1595" s="19" t="s">
        <v>1977</v>
      </c>
      <c r="F1595" s="19">
        <v>1</v>
      </c>
      <c r="G1595" s="19" t="str">
        <f t="shared" si="50"/>
        <v>20103</v>
      </c>
      <c r="I1595" s="32" t="s">
        <v>1973</v>
      </c>
      <c r="J1595" s="20">
        <v>11</v>
      </c>
      <c r="K1595" s="20" t="s">
        <v>2104</v>
      </c>
    </row>
    <row r="1596" spans="1:11">
      <c r="A1596" s="16" t="s">
        <v>2209</v>
      </c>
      <c r="B1596" s="17">
        <v>24</v>
      </c>
      <c r="C1596" s="17" t="str">
        <f t="shared" si="49"/>
        <v>210</v>
      </c>
      <c r="D1596" s="31" t="s">
        <v>1969</v>
      </c>
      <c r="E1596" s="19" t="s">
        <v>1970</v>
      </c>
      <c r="F1596" s="19">
        <v>1</v>
      </c>
      <c r="G1596" s="19" t="str">
        <f t="shared" si="50"/>
        <v>20805</v>
      </c>
      <c r="I1596" s="32" t="s">
        <v>1969</v>
      </c>
      <c r="J1596" s="20">
        <v>24</v>
      </c>
      <c r="K1596" s="20" t="s">
        <v>2104</v>
      </c>
    </row>
    <row r="1597" spans="1:11">
      <c r="A1597" s="16" t="s">
        <v>1970</v>
      </c>
      <c r="B1597" s="17">
        <v>1</v>
      </c>
      <c r="C1597" s="17" t="str">
        <f t="shared" si="49"/>
        <v>208</v>
      </c>
      <c r="D1597" s="31" t="s">
        <v>1973</v>
      </c>
      <c r="E1597" s="19" t="s">
        <v>1976</v>
      </c>
      <c r="F1597" s="19">
        <v>4</v>
      </c>
      <c r="G1597" s="19" t="str">
        <f t="shared" si="50"/>
        <v>22102</v>
      </c>
      <c r="I1597" s="32" t="s">
        <v>1973</v>
      </c>
      <c r="J1597" s="20">
        <v>1</v>
      </c>
      <c r="K1597" s="20" t="s">
        <v>2069</v>
      </c>
    </row>
    <row r="1598" spans="1:11">
      <c r="A1598" s="16" t="s">
        <v>2073</v>
      </c>
      <c r="B1598" s="17">
        <v>12</v>
      </c>
      <c r="C1598" s="17" t="str">
        <f t="shared" si="49"/>
        <v>208</v>
      </c>
      <c r="D1598" s="31" t="s">
        <v>1969</v>
      </c>
      <c r="E1598" s="19" t="s">
        <v>1977</v>
      </c>
      <c r="F1598" s="19">
        <v>1</v>
      </c>
      <c r="G1598" s="19" t="str">
        <f t="shared" si="50"/>
        <v>20103</v>
      </c>
      <c r="I1598" s="32" t="s">
        <v>1969</v>
      </c>
      <c r="J1598" s="20">
        <v>12</v>
      </c>
      <c r="K1598" s="20" t="s">
        <v>2069</v>
      </c>
    </row>
    <row r="1599" spans="1:11">
      <c r="A1599" s="16" t="s">
        <v>2210</v>
      </c>
      <c r="B1599" s="17">
        <v>4</v>
      </c>
      <c r="C1599" s="17" t="str">
        <f t="shared" si="49"/>
        <v>229</v>
      </c>
      <c r="D1599" s="31" t="s">
        <v>1969</v>
      </c>
      <c r="E1599" s="19" t="s">
        <v>2156</v>
      </c>
      <c r="F1599" s="19">
        <v>17</v>
      </c>
      <c r="G1599" s="19" t="str">
        <f t="shared" si="50"/>
        <v>21307</v>
      </c>
      <c r="I1599" s="32" t="s">
        <v>1969</v>
      </c>
      <c r="J1599" s="20">
        <v>4</v>
      </c>
      <c r="K1599" s="20" t="s">
        <v>2188</v>
      </c>
    </row>
    <row r="1600" spans="1:11">
      <c r="A1600" s="16" t="s">
        <v>2210</v>
      </c>
      <c r="B1600" s="17">
        <v>5</v>
      </c>
      <c r="C1600" s="17" t="str">
        <f t="shared" si="49"/>
        <v>229</v>
      </c>
      <c r="D1600" s="31" t="s">
        <v>1973</v>
      </c>
      <c r="E1600" s="19" t="s">
        <v>2271</v>
      </c>
      <c r="F1600" s="19">
        <v>65</v>
      </c>
      <c r="G1600" s="19" t="str">
        <f t="shared" si="50"/>
        <v>21307</v>
      </c>
      <c r="I1600" s="32" t="s">
        <v>1973</v>
      </c>
      <c r="J1600" s="20">
        <v>5</v>
      </c>
      <c r="K1600" s="20" t="s">
        <v>2188</v>
      </c>
    </row>
    <row r="1601" spans="1:11">
      <c r="A1601" s="16" t="s">
        <v>2210</v>
      </c>
      <c r="B1601" s="17">
        <v>116</v>
      </c>
      <c r="C1601" s="17" t="str">
        <f t="shared" si="49"/>
        <v>229</v>
      </c>
      <c r="D1601" s="31" t="s">
        <v>1973</v>
      </c>
      <c r="E1601" s="19" t="s">
        <v>1976</v>
      </c>
      <c r="F1601" s="19">
        <v>4</v>
      </c>
      <c r="G1601" s="19" t="str">
        <f t="shared" si="50"/>
        <v>22102</v>
      </c>
      <c r="I1601" s="32" t="s">
        <v>1973</v>
      </c>
      <c r="J1601" s="20">
        <v>116</v>
      </c>
      <c r="K1601" s="20" t="s">
        <v>2188</v>
      </c>
    </row>
    <row r="1602" spans="1:11">
      <c r="A1602" s="16" t="s">
        <v>2210</v>
      </c>
      <c r="B1602" s="17">
        <v>20</v>
      </c>
      <c r="C1602" s="17" t="str">
        <f t="shared" si="49"/>
        <v>229</v>
      </c>
      <c r="D1602" s="31" t="s">
        <v>1973</v>
      </c>
      <c r="E1602" s="19" t="s">
        <v>1977</v>
      </c>
      <c r="F1602" s="19">
        <v>1</v>
      </c>
      <c r="G1602" s="19" t="str">
        <f t="shared" si="50"/>
        <v>20103</v>
      </c>
      <c r="I1602" s="32" t="s">
        <v>1973</v>
      </c>
      <c r="J1602" s="20">
        <v>20</v>
      </c>
      <c r="K1602" s="20" t="s">
        <v>2188</v>
      </c>
    </row>
    <row r="1603" spans="1:11">
      <c r="A1603" s="16" t="s">
        <v>2211</v>
      </c>
      <c r="B1603" s="17">
        <v>388</v>
      </c>
      <c r="C1603" s="17" t="str">
        <f t="shared" ref="C1603:C1666" si="51">MID(A1603,1,3)</f>
        <v>208</v>
      </c>
      <c r="D1603" s="31" t="s">
        <v>1978</v>
      </c>
      <c r="E1603" s="19" t="s">
        <v>2156</v>
      </c>
      <c r="F1603" s="19">
        <v>16</v>
      </c>
      <c r="G1603" s="19" t="str">
        <f t="shared" ref="G1603:G1666" si="52">MID(E1603,1,5)</f>
        <v>21307</v>
      </c>
      <c r="I1603" s="32" t="s">
        <v>1978</v>
      </c>
      <c r="J1603" s="20">
        <v>388</v>
      </c>
      <c r="K1603" s="20" t="s">
        <v>2069</v>
      </c>
    </row>
    <row r="1604" spans="1:11">
      <c r="A1604" s="16" t="s">
        <v>2210</v>
      </c>
      <c r="B1604" s="17">
        <v>3</v>
      </c>
      <c r="C1604" s="17" t="str">
        <f t="shared" si="51"/>
        <v>229</v>
      </c>
      <c r="D1604" s="31" t="s">
        <v>1969</v>
      </c>
      <c r="E1604" s="19" t="s">
        <v>2136</v>
      </c>
      <c r="F1604" s="19">
        <v>1</v>
      </c>
      <c r="G1604" s="19" t="str">
        <f t="shared" si="52"/>
        <v>21301</v>
      </c>
      <c r="I1604" s="32" t="s">
        <v>1969</v>
      </c>
      <c r="J1604" s="20">
        <v>3</v>
      </c>
      <c r="K1604" s="20" t="s">
        <v>2188</v>
      </c>
    </row>
    <row r="1605" spans="1:11">
      <c r="A1605" s="16" t="s">
        <v>2073</v>
      </c>
      <c r="B1605" s="17">
        <v>1</v>
      </c>
      <c r="C1605" s="17" t="str">
        <f t="shared" si="51"/>
        <v>208</v>
      </c>
      <c r="D1605" s="31" t="s">
        <v>1969</v>
      </c>
      <c r="E1605" s="19" t="s">
        <v>1998</v>
      </c>
      <c r="F1605" s="19">
        <v>1</v>
      </c>
      <c r="G1605" s="19" t="str">
        <f t="shared" si="52"/>
        <v>20106</v>
      </c>
      <c r="I1605" s="32" t="s">
        <v>1969</v>
      </c>
      <c r="J1605" s="20">
        <v>1</v>
      </c>
      <c r="K1605" s="20" t="s">
        <v>2069</v>
      </c>
    </row>
    <row r="1606" spans="1:11">
      <c r="A1606" s="16" t="s">
        <v>2073</v>
      </c>
      <c r="B1606" s="17">
        <v>2</v>
      </c>
      <c r="C1606" s="17" t="str">
        <f t="shared" si="51"/>
        <v>208</v>
      </c>
      <c r="D1606" s="31" t="s">
        <v>1969</v>
      </c>
      <c r="E1606" s="19" t="s">
        <v>1977</v>
      </c>
      <c r="F1606" s="19">
        <v>1</v>
      </c>
      <c r="G1606" s="19" t="str">
        <f t="shared" si="52"/>
        <v>20103</v>
      </c>
      <c r="I1606" s="32" t="s">
        <v>1969</v>
      </c>
      <c r="J1606" s="20">
        <v>2</v>
      </c>
      <c r="K1606" s="20" t="s">
        <v>2069</v>
      </c>
    </row>
    <row r="1607" spans="1:11">
      <c r="A1607" s="16" t="s">
        <v>2073</v>
      </c>
      <c r="B1607" s="17">
        <v>3</v>
      </c>
      <c r="C1607" s="17" t="str">
        <f t="shared" si="51"/>
        <v>208</v>
      </c>
      <c r="D1607" s="31" t="s">
        <v>1969</v>
      </c>
      <c r="E1607" s="19" t="s">
        <v>2027</v>
      </c>
      <c r="F1607" s="19">
        <v>100</v>
      </c>
      <c r="G1607" s="19" t="str">
        <f t="shared" si="52"/>
        <v>20199</v>
      </c>
      <c r="I1607" s="32" t="s">
        <v>1969</v>
      </c>
      <c r="J1607" s="20">
        <v>3</v>
      </c>
      <c r="K1607" s="20" t="s">
        <v>2069</v>
      </c>
    </row>
    <row r="1608" spans="1:11">
      <c r="A1608" s="16" t="s">
        <v>2073</v>
      </c>
      <c r="B1608" s="17">
        <v>220</v>
      </c>
      <c r="C1608" s="17" t="str">
        <f t="shared" si="51"/>
        <v>208</v>
      </c>
      <c r="D1608" s="31" t="s">
        <v>1973</v>
      </c>
      <c r="E1608" s="19" t="s">
        <v>1976</v>
      </c>
      <c r="F1608" s="19">
        <v>3</v>
      </c>
      <c r="G1608" s="19" t="str">
        <f t="shared" si="52"/>
        <v>22102</v>
      </c>
      <c r="I1608" s="32" t="s">
        <v>1973</v>
      </c>
      <c r="J1608" s="20">
        <v>220</v>
      </c>
      <c r="K1608" s="20" t="s">
        <v>2069</v>
      </c>
    </row>
    <row r="1609" spans="1:11">
      <c r="A1609" s="16" t="s">
        <v>2073</v>
      </c>
      <c r="B1609" s="17">
        <v>44</v>
      </c>
      <c r="C1609" s="17" t="str">
        <f t="shared" si="51"/>
        <v>208</v>
      </c>
      <c r="D1609" s="31" t="s">
        <v>1969</v>
      </c>
      <c r="E1609" s="19" t="s">
        <v>1977</v>
      </c>
      <c r="F1609" s="19">
        <v>1</v>
      </c>
      <c r="G1609" s="19" t="str">
        <f t="shared" si="52"/>
        <v>20103</v>
      </c>
      <c r="I1609" s="32" t="s">
        <v>1969</v>
      </c>
      <c r="J1609" s="20">
        <v>44</v>
      </c>
      <c r="K1609" s="20" t="s">
        <v>2069</v>
      </c>
    </row>
    <row r="1610" spans="1:11">
      <c r="A1610" s="16" t="s">
        <v>2073</v>
      </c>
      <c r="B1610" s="17">
        <v>2</v>
      </c>
      <c r="C1610" s="17" t="str">
        <f t="shared" si="51"/>
        <v>208</v>
      </c>
      <c r="D1610" s="31" t="s">
        <v>1969</v>
      </c>
      <c r="E1610" s="19" t="s">
        <v>1977</v>
      </c>
      <c r="F1610" s="19">
        <v>2</v>
      </c>
      <c r="G1610" s="19" t="str">
        <f t="shared" si="52"/>
        <v>20103</v>
      </c>
      <c r="I1610" s="32" t="s">
        <v>1969</v>
      </c>
      <c r="J1610" s="20">
        <v>2</v>
      </c>
      <c r="K1610" s="20" t="s">
        <v>2069</v>
      </c>
    </row>
    <row r="1611" spans="1:11">
      <c r="A1611" s="16" t="s">
        <v>2073</v>
      </c>
      <c r="B1611" s="17">
        <v>14</v>
      </c>
      <c r="C1611" s="17" t="str">
        <f t="shared" si="51"/>
        <v>208</v>
      </c>
      <c r="D1611" s="31" t="s">
        <v>1973</v>
      </c>
      <c r="E1611" s="19" t="s">
        <v>1977</v>
      </c>
      <c r="F1611" s="19">
        <v>8</v>
      </c>
      <c r="G1611" s="19" t="str">
        <f t="shared" si="52"/>
        <v>20103</v>
      </c>
      <c r="I1611" s="32" t="s">
        <v>1973</v>
      </c>
      <c r="J1611" s="20">
        <v>14</v>
      </c>
      <c r="K1611" s="20" t="s">
        <v>2069</v>
      </c>
    </row>
    <row r="1612" spans="1:11">
      <c r="A1612" s="16" t="s">
        <v>2086</v>
      </c>
      <c r="B1612" s="17">
        <v>35</v>
      </c>
      <c r="C1612" s="17" t="str">
        <f t="shared" si="51"/>
        <v>208</v>
      </c>
      <c r="D1612" s="31" t="s">
        <v>1969</v>
      </c>
      <c r="E1612" s="19" t="s">
        <v>2156</v>
      </c>
      <c r="F1612" s="19">
        <v>19</v>
      </c>
      <c r="G1612" s="19" t="str">
        <f t="shared" si="52"/>
        <v>21307</v>
      </c>
      <c r="I1612" s="32" t="s">
        <v>1969</v>
      </c>
      <c r="J1612" s="20">
        <v>35</v>
      </c>
      <c r="K1612" s="20" t="s">
        <v>2069</v>
      </c>
    </row>
    <row r="1613" spans="1:11">
      <c r="A1613" s="16" t="s">
        <v>2211</v>
      </c>
      <c r="B1613" s="17">
        <v>29</v>
      </c>
      <c r="C1613" s="17" t="str">
        <f t="shared" si="51"/>
        <v>208</v>
      </c>
      <c r="D1613" s="31" t="s">
        <v>1978</v>
      </c>
      <c r="E1613" s="19" t="s">
        <v>1977</v>
      </c>
      <c r="F1613" s="19">
        <v>16</v>
      </c>
      <c r="G1613" s="19" t="str">
        <f t="shared" si="52"/>
        <v>20103</v>
      </c>
      <c r="I1613" s="32" t="s">
        <v>1978</v>
      </c>
      <c r="J1613" s="20">
        <v>29</v>
      </c>
      <c r="K1613" s="20" t="s">
        <v>2069</v>
      </c>
    </row>
    <row r="1614" spans="1:11">
      <c r="A1614" s="16" t="s">
        <v>2073</v>
      </c>
      <c r="B1614" s="17">
        <v>162</v>
      </c>
      <c r="C1614" s="17" t="str">
        <f t="shared" si="51"/>
        <v>208</v>
      </c>
      <c r="D1614" s="31" t="s">
        <v>1973</v>
      </c>
      <c r="E1614" s="19" t="s">
        <v>2136</v>
      </c>
      <c r="F1614" s="19">
        <v>1</v>
      </c>
      <c r="G1614" s="19" t="str">
        <f t="shared" si="52"/>
        <v>21301</v>
      </c>
      <c r="I1614" s="32" t="s">
        <v>1973</v>
      </c>
      <c r="J1614" s="20">
        <v>162</v>
      </c>
      <c r="K1614" s="20" t="s">
        <v>2069</v>
      </c>
    </row>
    <row r="1615" spans="1:11">
      <c r="A1615" s="16" t="s">
        <v>2086</v>
      </c>
      <c r="B1615" s="17">
        <v>199</v>
      </c>
      <c r="C1615" s="17" t="str">
        <f t="shared" si="51"/>
        <v>208</v>
      </c>
      <c r="D1615" s="31" t="s">
        <v>1969</v>
      </c>
      <c r="E1615" s="19" t="s">
        <v>2136</v>
      </c>
      <c r="F1615" s="19">
        <v>2</v>
      </c>
      <c r="G1615" s="19" t="str">
        <f t="shared" si="52"/>
        <v>21301</v>
      </c>
      <c r="I1615" s="32" t="s">
        <v>1969</v>
      </c>
      <c r="J1615" s="20">
        <v>199</v>
      </c>
      <c r="K1615" s="20" t="s">
        <v>2069</v>
      </c>
    </row>
    <row r="1616" spans="1:11">
      <c r="A1616" s="16" t="s">
        <v>2212</v>
      </c>
      <c r="B1616" s="17">
        <v>59</v>
      </c>
      <c r="C1616" s="17" t="str">
        <f t="shared" si="51"/>
        <v>210</v>
      </c>
      <c r="D1616" s="31" t="s">
        <v>1973</v>
      </c>
      <c r="E1616" s="19" t="s">
        <v>2136</v>
      </c>
      <c r="F1616" s="19">
        <v>1</v>
      </c>
      <c r="G1616" s="19" t="str">
        <f t="shared" si="52"/>
        <v>21301</v>
      </c>
      <c r="I1616" s="32" t="s">
        <v>1973</v>
      </c>
      <c r="J1616" s="20">
        <v>59</v>
      </c>
      <c r="K1616" s="20" t="s">
        <v>2104</v>
      </c>
    </row>
    <row r="1617" spans="1:11">
      <c r="A1617" s="16" t="s">
        <v>2211</v>
      </c>
      <c r="B1617" s="17">
        <v>1000</v>
      </c>
      <c r="C1617" s="17" t="str">
        <f t="shared" si="51"/>
        <v>208</v>
      </c>
      <c r="D1617" s="31" t="s">
        <v>1978</v>
      </c>
      <c r="E1617" s="19" t="s">
        <v>2271</v>
      </c>
      <c r="F1617" s="19">
        <v>45</v>
      </c>
      <c r="G1617" s="19" t="str">
        <f t="shared" si="52"/>
        <v>21307</v>
      </c>
      <c r="I1617" s="32" t="s">
        <v>1978</v>
      </c>
      <c r="J1617" s="20">
        <v>1000</v>
      </c>
      <c r="K1617" s="20" t="s">
        <v>2069</v>
      </c>
    </row>
    <row r="1618" spans="1:11">
      <c r="A1618" s="16" t="s">
        <v>2087</v>
      </c>
      <c r="B1618" s="17">
        <v>17</v>
      </c>
      <c r="C1618" s="17" t="str">
        <f t="shared" si="51"/>
        <v>208</v>
      </c>
      <c r="D1618" s="31" t="s">
        <v>1969</v>
      </c>
      <c r="E1618" s="19" t="s">
        <v>1968</v>
      </c>
      <c r="F1618" s="19">
        <v>1</v>
      </c>
      <c r="G1618" s="19" t="str">
        <f t="shared" si="52"/>
        <v>20101</v>
      </c>
      <c r="I1618" s="32" t="s">
        <v>1969</v>
      </c>
      <c r="J1618" s="20">
        <v>17</v>
      </c>
      <c r="K1618" s="20" t="s">
        <v>2069</v>
      </c>
    </row>
    <row r="1619" spans="1:11">
      <c r="A1619" s="16" t="s">
        <v>1976</v>
      </c>
      <c r="B1619" s="17">
        <v>2</v>
      </c>
      <c r="C1619" s="17" t="str">
        <f t="shared" si="51"/>
        <v>221</v>
      </c>
      <c r="D1619" s="31" t="s">
        <v>1974</v>
      </c>
      <c r="E1619" s="19" t="s">
        <v>2001</v>
      </c>
      <c r="F1619" s="19">
        <v>1</v>
      </c>
      <c r="G1619" s="19" t="str">
        <f t="shared" si="52"/>
        <v>20805</v>
      </c>
      <c r="I1619" s="32" t="s">
        <v>1974</v>
      </c>
      <c r="J1619" s="20">
        <v>2</v>
      </c>
      <c r="K1619" s="20" t="s">
        <v>2173</v>
      </c>
    </row>
    <row r="1620" spans="1:11">
      <c r="A1620" s="16" t="s">
        <v>1976</v>
      </c>
      <c r="B1620" s="17">
        <v>1</v>
      </c>
      <c r="C1620" s="17" t="str">
        <f t="shared" si="51"/>
        <v>221</v>
      </c>
      <c r="D1620" s="31" t="s">
        <v>1974</v>
      </c>
      <c r="E1620" s="19" t="s">
        <v>1976</v>
      </c>
      <c r="F1620" s="19">
        <v>4</v>
      </c>
      <c r="G1620" s="19" t="str">
        <f t="shared" si="52"/>
        <v>22102</v>
      </c>
      <c r="I1620" s="32" t="s">
        <v>1974</v>
      </c>
      <c r="J1620" s="20">
        <v>1</v>
      </c>
      <c r="K1620" s="20" t="s">
        <v>2173</v>
      </c>
    </row>
    <row r="1621" spans="1:11">
      <c r="A1621" s="16" t="s">
        <v>2087</v>
      </c>
      <c r="B1621" s="17">
        <v>7</v>
      </c>
      <c r="C1621" s="17" t="str">
        <f t="shared" si="51"/>
        <v>208</v>
      </c>
      <c r="D1621" s="31" t="s">
        <v>1974</v>
      </c>
      <c r="E1621" s="19" t="s">
        <v>1977</v>
      </c>
      <c r="F1621" s="19">
        <v>1</v>
      </c>
      <c r="G1621" s="19" t="str">
        <f t="shared" si="52"/>
        <v>20103</v>
      </c>
      <c r="I1621" s="32" t="s">
        <v>1974</v>
      </c>
      <c r="J1621" s="20">
        <v>7</v>
      </c>
      <c r="K1621" s="20" t="s">
        <v>2069</v>
      </c>
    </row>
    <row r="1622" spans="1:11">
      <c r="A1622" s="16" t="s">
        <v>2087</v>
      </c>
      <c r="B1622" s="17">
        <v>8</v>
      </c>
      <c r="C1622" s="17" t="str">
        <f t="shared" si="51"/>
        <v>208</v>
      </c>
      <c r="D1622" s="31" t="s">
        <v>1974</v>
      </c>
      <c r="E1622" s="19" t="s">
        <v>1977</v>
      </c>
      <c r="F1622" s="19">
        <v>2</v>
      </c>
      <c r="G1622" s="19" t="str">
        <f t="shared" si="52"/>
        <v>20103</v>
      </c>
      <c r="I1622" s="32" t="s">
        <v>1974</v>
      </c>
      <c r="J1622" s="20">
        <v>8</v>
      </c>
      <c r="K1622" s="20" t="s">
        <v>2069</v>
      </c>
    </row>
    <row r="1623" spans="1:11">
      <c r="A1623" s="16" t="s">
        <v>2087</v>
      </c>
      <c r="B1623" s="17">
        <v>1</v>
      </c>
      <c r="C1623" s="17" t="str">
        <f t="shared" si="51"/>
        <v>208</v>
      </c>
      <c r="D1623" s="31" t="s">
        <v>1974</v>
      </c>
      <c r="E1623" s="19" t="s">
        <v>1977</v>
      </c>
      <c r="F1623" s="19">
        <v>21</v>
      </c>
      <c r="G1623" s="19" t="str">
        <f t="shared" si="52"/>
        <v>20103</v>
      </c>
      <c r="I1623" s="32" t="s">
        <v>1974</v>
      </c>
      <c r="J1623" s="20">
        <v>1</v>
      </c>
      <c r="K1623" s="20" t="s">
        <v>2069</v>
      </c>
    </row>
    <row r="1624" spans="1:11">
      <c r="A1624" s="16" t="s">
        <v>2087</v>
      </c>
      <c r="B1624" s="17">
        <v>1</v>
      </c>
      <c r="C1624" s="17" t="str">
        <f t="shared" si="51"/>
        <v>208</v>
      </c>
      <c r="D1624" s="31" t="s">
        <v>1974</v>
      </c>
      <c r="E1624" s="19" t="s">
        <v>1977</v>
      </c>
      <c r="F1624" s="19">
        <v>3</v>
      </c>
      <c r="G1624" s="19" t="str">
        <f t="shared" si="52"/>
        <v>20103</v>
      </c>
      <c r="I1624" s="32" t="s">
        <v>1974</v>
      </c>
      <c r="J1624" s="20">
        <v>1</v>
      </c>
      <c r="K1624" s="20" t="s">
        <v>2069</v>
      </c>
    </row>
    <row r="1625" spans="1:11">
      <c r="A1625" s="16" t="s">
        <v>1976</v>
      </c>
      <c r="B1625" s="17">
        <v>1</v>
      </c>
      <c r="C1625" s="17" t="str">
        <f t="shared" si="51"/>
        <v>221</v>
      </c>
      <c r="D1625" s="31" t="s">
        <v>1974</v>
      </c>
      <c r="E1625" s="19" t="s">
        <v>2148</v>
      </c>
      <c r="F1625" s="19">
        <v>9</v>
      </c>
      <c r="G1625" s="19" t="str">
        <f t="shared" si="52"/>
        <v>21302</v>
      </c>
      <c r="I1625" s="32" t="s">
        <v>1974</v>
      </c>
      <c r="J1625" s="20">
        <v>1</v>
      </c>
      <c r="K1625" s="20" t="s">
        <v>2173</v>
      </c>
    </row>
    <row r="1626" spans="1:11">
      <c r="A1626" s="16" t="s">
        <v>2088</v>
      </c>
      <c r="B1626" s="17">
        <v>1</v>
      </c>
      <c r="C1626" s="17" t="str">
        <f t="shared" si="51"/>
        <v>208</v>
      </c>
      <c r="D1626" s="31" t="s">
        <v>1974</v>
      </c>
      <c r="E1626" s="19" t="s">
        <v>1977</v>
      </c>
      <c r="F1626" s="19">
        <v>1</v>
      </c>
      <c r="G1626" s="19" t="str">
        <f t="shared" si="52"/>
        <v>20103</v>
      </c>
      <c r="I1626" s="32" t="s">
        <v>1974</v>
      </c>
      <c r="J1626" s="20">
        <v>1</v>
      </c>
      <c r="K1626" s="20" t="s">
        <v>2069</v>
      </c>
    </row>
    <row r="1627" spans="1:11">
      <c r="A1627" s="16" t="s">
        <v>2088</v>
      </c>
      <c r="B1627" s="17">
        <v>1</v>
      </c>
      <c r="C1627" s="17" t="str">
        <f t="shared" si="51"/>
        <v>208</v>
      </c>
      <c r="D1627" s="31" t="s">
        <v>1974</v>
      </c>
      <c r="E1627" s="19" t="s">
        <v>2271</v>
      </c>
      <c r="F1627" s="19">
        <v>30</v>
      </c>
      <c r="G1627" s="19" t="str">
        <f t="shared" si="52"/>
        <v>21307</v>
      </c>
      <c r="I1627" s="32" t="s">
        <v>1974</v>
      </c>
      <c r="J1627" s="20">
        <v>1</v>
      </c>
      <c r="K1627" s="20" t="s">
        <v>2069</v>
      </c>
    </row>
    <row r="1628" spans="1:11">
      <c r="A1628" s="16" t="s">
        <v>2088</v>
      </c>
      <c r="B1628" s="17">
        <v>4</v>
      </c>
      <c r="C1628" s="17" t="str">
        <f t="shared" si="51"/>
        <v>208</v>
      </c>
      <c r="D1628" s="31" t="s">
        <v>1973</v>
      </c>
      <c r="E1628" s="19" t="s">
        <v>2271</v>
      </c>
      <c r="F1628" s="19">
        <v>20</v>
      </c>
      <c r="G1628" s="19" t="str">
        <f t="shared" si="52"/>
        <v>21307</v>
      </c>
      <c r="I1628" s="32" t="s">
        <v>1973</v>
      </c>
      <c r="J1628" s="20">
        <v>4</v>
      </c>
      <c r="K1628" s="20" t="s">
        <v>2069</v>
      </c>
    </row>
    <row r="1629" spans="1:11">
      <c r="A1629" s="16">
        <v>2299999</v>
      </c>
      <c r="B1629" s="17">
        <v>30</v>
      </c>
      <c r="C1629" s="17" t="str">
        <f t="shared" si="51"/>
        <v>229</v>
      </c>
      <c r="D1629" s="31" t="s">
        <v>1973</v>
      </c>
      <c r="E1629" s="19" t="s">
        <v>2271</v>
      </c>
      <c r="F1629" s="19">
        <v>10</v>
      </c>
      <c r="G1629" s="19" t="str">
        <f t="shared" si="52"/>
        <v>21307</v>
      </c>
      <c r="I1629" s="32" t="s">
        <v>1973</v>
      </c>
      <c r="J1629" s="20">
        <v>30</v>
      </c>
      <c r="K1629" s="20" t="s">
        <v>2188</v>
      </c>
    </row>
    <row r="1630" spans="1:11">
      <c r="A1630" s="16" t="s">
        <v>2089</v>
      </c>
      <c r="B1630" s="17">
        <v>17</v>
      </c>
      <c r="C1630" s="17" t="str">
        <f t="shared" si="51"/>
        <v>208</v>
      </c>
      <c r="D1630" s="31" t="s">
        <v>1973</v>
      </c>
      <c r="E1630" s="19" t="s">
        <v>1976</v>
      </c>
      <c r="F1630" s="19">
        <v>5</v>
      </c>
      <c r="G1630" s="19" t="str">
        <f t="shared" si="52"/>
        <v>22102</v>
      </c>
      <c r="I1630" s="32" t="s">
        <v>1973</v>
      </c>
      <c r="J1630" s="20">
        <v>17</v>
      </c>
      <c r="K1630" s="20" t="s">
        <v>2069</v>
      </c>
    </row>
    <row r="1631" spans="1:11">
      <c r="A1631" s="16" t="s">
        <v>2213</v>
      </c>
      <c r="B1631" s="17">
        <v>30</v>
      </c>
      <c r="C1631" s="17" t="str">
        <f t="shared" si="51"/>
        <v>208</v>
      </c>
      <c r="D1631" s="31" t="s">
        <v>1974</v>
      </c>
      <c r="E1631" s="19" t="s">
        <v>1970</v>
      </c>
      <c r="F1631" s="19">
        <v>1</v>
      </c>
      <c r="G1631" s="19" t="str">
        <f t="shared" si="52"/>
        <v>20805</v>
      </c>
      <c r="I1631" s="32" t="s">
        <v>1974</v>
      </c>
      <c r="J1631" s="20">
        <v>30</v>
      </c>
      <c r="K1631" s="20" t="s">
        <v>2069</v>
      </c>
    </row>
    <row r="1632" spans="1:11">
      <c r="A1632" s="16" t="s">
        <v>2091</v>
      </c>
      <c r="B1632" s="17">
        <v>30</v>
      </c>
      <c r="C1632" s="17" t="str">
        <f t="shared" si="51"/>
        <v>208</v>
      </c>
      <c r="D1632" s="31" t="s">
        <v>1973</v>
      </c>
      <c r="E1632" s="19" t="s">
        <v>2156</v>
      </c>
      <c r="F1632" s="19">
        <v>37</v>
      </c>
      <c r="G1632" s="19" t="str">
        <f t="shared" si="52"/>
        <v>21307</v>
      </c>
      <c r="I1632" s="32" t="s">
        <v>1973</v>
      </c>
      <c r="J1632" s="20">
        <v>30</v>
      </c>
      <c r="K1632" s="20" t="s">
        <v>2069</v>
      </c>
    </row>
    <row r="1633" spans="1:11">
      <c r="A1633" s="16" t="s">
        <v>2091</v>
      </c>
      <c r="B1633" s="17">
        <v>3</v>
      </c>
      <c r="C1633" s="17" t="str">
        <f t="shared" si="51"/>
        <v>208</v>
      </c>
      <c r="D1633" s="31" t="s">
        <v>1973</v>
      </c>
      <c r="E1633" s="19" t="s">
        <v>2027</v>
      </c>
      <c r="F1633" s="19">
        <v>80</v>
      </c>
      <c r="G1633" s="19" t="str">
        <f t="shared" si="52"/>
        <v>20199</v>
      </c>
      <c r="I1633" s="32" t="s">
        <v>1973</v>
      </c>
      <c r="J1633" s="20">
        <v>3</v>
      </c>
      <c r="K1633" s="20" t="s">
        <v>2069</v>
      </c>
    </row>
    <row r="1634" spans="1:11">
      <c r="A1634" s="16" t="s">
        <v>2091</v>
      </c>
      <c r="B1634" s="17">
        <v>11</v>
      </c>
      <c r="C1634" s="17" t="str">
        <f t="shared" si="51"/>
        <v>208</v>
      </c>
      <c r="D1634" s="31" t="s">
        <v>1973</v>
      </c>
      <c r="E1634" s="19" t="s">
        <v>2148</v>
      </c>
      <c r="F1634" s="19">
        <v>91</v>
      </c>
      <c r="G1634" s="19" t="str">
        <f t="shared" si="52"/>
        <v>21302</v>
      </c>
      <c r="I1634" s="32" t="s">
        <v>1973</v>
      </c>
      <c r="J1634" s="20">
        <v>11</v>
      </c>
      <c r="K1634" s="20" t="s">
        <v>2069</v>
      </c>
    </row>
    <row r="1635" spans="1:11">
      <c r="A1635" s="16" t="s">
        <v>2089</v>
      </c>
      <c r="B1635" s="17">
        <v>2</v>
      </c>
      <c r="C1635" s="17" t="str">
        <f t="shared" si="51"/>
        <v>208</v>
      </c>
      <c r="D1635" s="31" t="s">
        <v>1973</v>
      </c>
      <c r="E1635" s="19" t="s">
        <v>2136</v>
      </c>
      <c r="F1635" s="19">
        <v>3</v>
      </c>
      <c r="G1635" s="19" t="str">
        <f t="shared" si="52"/>
        <v>21301</v>
      </c>
      <c r="I1635" s="32" t="s">
        <v>1973</v>
      </c>
      <c r="J1635" s="20">
        <v>2</v>
      </c>
      <c r="K1635" s="20" t="s">
        <v>2069</v>
      </c>
    </row>
    <row r="1636" spans="1:11">
      <c r="A1636" s="16" t="s">
        <v>2089</v>
      </c>
      <c r="B1636" s="17">
        <v>2</v>
      </c>
      <c r="C1636" s="17" t="str">
        <f t="shared" si="51"/>
        <v>208</v>
      </c>
      <c r="D1636" s="31" t="s">
        <v>1973</v>
      </c>
      <c r="E1636" s="19" t="s">
        <v>2205</v>
      </c>
      <c r="F1636" s="19">
        <v>2</v>
      </c>
      <c r="G1636" s="19" t="str">
        <f t="shared" si="52"/>
        <v>21301</v>
      </c>
      <c r="I1636" s="32" t="s">
        <v>1973</v>
      </c>
      <c r="J1636" s="20">
        <v>2</v>
      </c>
      <c r="K1636" s="20" t="s">
        <v>2069</v>
      </c>
    </row>
    <row r="1637" spans="1:11">
      <c r="A1637" s="16" t="s">
        <v>2088</v>
      </c>
      <c r="B1637" s="17">
        <v>5</v>
      </c>
      <c r="C1637" s="17" t="str">
        <f t="shared" si="51"/>
        <v>208</v>
      </c>
      <c r="D1637" s="31" t="s">
        <v>1974</v>
      </c>
      <c r="E1637" s="19" t="s">
        <v>2205</v>
      </c>
      <c r="F1637" s="19">
        <v>2</v>
      </c>
      <c r="G1637" s="19" t="str">
        <f t="shared" si="52"/>
        <v>21301</v>
      </c>
      <c r="I1637" s="32" t="s">
        <v>1974</v>
      </c>
      <c r="J1637" s="20">
        <v>5</v>
      </c>
      <c r="K1637" s="20" t="s">
        <v>2069</v>
      </c>
    </row>
    <row r="1638" spans="1:11">
      <c r="A1638" s="16" t="s">
        <v>1976</v>
      </c>
      <c r="B1638" s="17">
        <v>2</v>
      </c>
      <c r="C1638" s="17" t="str">
        <f t="shared" si="51"/>
        <v>221</v>
      </c>
      <c r="D1638" s="31" t="s">
        <v>1972</v>
      </c>
      <c r="E1638" s="19" t="s">
        <v>2270</v>
      </c>
      <c r="F1638" s="19">
        <v>44</v>
      </c>
      <c r="G1638" s="19" t="str">
        <f t="shared" si="52"/>
        <v>21307</v>
      </c>
      <c r="I1638" s="32" t="s">
        <v>1972</v>
      </c>
      <c r="J1638" s="20">
        <v>2</v>
      </c>
      <c r="K1638" s="20" t="s">
        <v>2173</v>
      </c>
    </row>
    <row r="1639" spans="1:11">
      <c r="A1639" s="16" t="s">
        <v>2103</v>
      </c>
      <c r="B1639" s="17">
        <v>1</v>
      </c>
      <c r="C1639" s="17" t="str">
        <f t="shared" si="51"/>
        <v>210</v>
      </c>
      <c r="D1639" s="31" t="s">
        <v>1969</v>
      </c>
      <c r="E1639" s="19" t="s">
        <v>2270</v>
      </c>
      <c r="F1639" s="19">
        <v>51</v>
      </c>
      <c r="G1639" s="19" t="str">
        <f t="shared" si="52"/>
        <v>21307</v>
      </c>
      <c r="I1639" s="32" t="s">
        <v>1969</v>
      </c>
      <c r="J1639" s="20">
        <v>1</v>
      </c>
      <c r="K1639" s="20" t="s">
        <v>2104</v>
      </c>
    </row>
    <row r="1640" spans="1:11">
      <c r="A1640" s="16" t="s">
        <v>2103</v>
      </c>
      <c r="B1640" s="17">
        <v>1</v>
      </c>
      <c r="C1640" s="17" t="str">
        <f t="shared" si="51"/>
        <v>210</v>
      </c>
      <c r="D1640" s="31" t="s">
        <v>1969</v>
      </c>
      <c r="E1640" s="19" t="s">
        <v>2271</v>
      </c>
      <c r="F1640" s="19">
        <v>12</v>
      </c>
      <c r="G1640" s="19" t="str">
        <f t="shared" si="52"/>
        <v>21307</v>
      </c>
      <c r="I1640" s="32" t="s">
        <v>1969</v>
      </c>
      <c r="J1640" s="20">
        <v>1</v>
      </c>
      <c r="K1640" s="20" t="s">
        <v>2104</v>
      </c>
    </row>
    <row r="1641" spans="1:11">
      <c r="A1641" s="16" t="s">
        <v>2103</v>
      </c>
      <c r="B1641" s="17">
        <v>2</v>
      </c>
      <c r="C1641" s="17" t="str">
        <f t="shared" si="51"/>
        <v>210</v>
      </c>
      <c r="D1641" s="31" t="s">
        <v>1969</v>
      </c>
      <c r="E1641" s="19" t="s">
        <v>2271</v>
      </c>
      <c r="F1641" s="19">
        <v>108</v>
      </c>
      <c r="G1641" s="19" t="str">
        <f t="shared" si="52"/>
        <v>21307</v>
      </c>
      <c r="I1641" s="32" t="s">
        <v>1969</v>
      </c>
      <c r="J1641" s="20">
        <v>2</v>
      </c>
      <c r="K1641" s="20" t="s">
        <v>2104</v>
      </c>
    </row>
    <row r="1642" spans="1:11">
      <c r="A1642" s="16" t="s">
        <v>2214</v>
      </c>
      <c r="B1642" s="17">
        <v>2</v>
      </c>
      <c r="C1642" s="17" t="str">
        <f t="shared" si="51"/>
        <v>210</v>
      </c>
      <c r="D1642" s="31" t="s">
        <v>1969</v>
      </c>
      <c r="E1642" s="19" t="s">
        <v>1977</v>
      </c>
      <c r="F1642" s="19">
        <v>1</v>
      </c>
      <c r="G1642" s="19" t="str">
        <f t="shared" si="52"/>
        <v>20103</v>
      </c>
      <c r="I1642" s="32" t="s">
        <v>1969</v>
      </c>
      <c r="J1642" s="20">
        <v>2</v>
      </c>
      <c r="K1642" s="20" t="s">
        <v>2104</v>
      </c>
    </row>
    <row r="1643" spans="1:11">
      <c r="A1643" s="16" t="s">
        <v>2112</v>
      </c>
      <c r="B1643" s="17">
        <v>3</v>
      </c>
      <c r="C1643" s="17" t="str">
        <f t="shared" si="51"/>
        <v>210</v>
      </c>
      <c r="D1643" s="31" t="s">
        <v>1984</v>
      </c>
      <c r="E1643" s="19" t="s">
        <v>1976</v>
      </c>
      <c r="F1643" s="19">
        <v>5</v>
      </c>
      <c r="G1643" s="19" t="str">
        <f t="shared" si="52"/>
        <v>22102</v>
      </c>
      <c r="I1643" s="32" t="s">
        <v>1984</v>
      </c>
      <c r="J1643" s="20">
        <v>3</v>
      </c>
      <c r="K1643" s="20" t="s">
        <v>2104</v>
      </c>
    </row>
    <row r="1644" spans="1:11">
      <c r="A1644" s="16" t="s">
        <v>2103</v>
      </c>
      <c r="B1644" s="17">
        <v>32</v>
      </c>
      <c r="C1644" s="17" t="str">
        <f t="shared" si="51"/>
        <v>210</v>
      </c>
      <c r="D1644" s="31" t="s">
        <v>1973</v>
      </c>
      <c r="E1644" s="19" t="s">
        <v>1977</v>
      </c>
      <c r="F1644" s="19">
        <v>1</v>
      </c>
      <c r="G1644" s="19" t="str">
        <f t="shared" si="52"/>
        <v>20103</v>
      </c>
      <c r="I1644" s="32" t="s">
        <v>1973</v>
      </c>
      <c r="J1644" s="20">
        <v>32</v>
      </c>
      <c r="K1644" s="20" t="s">
        <v>2104</v>
      </c>
    </row>
    <row r="1645" spans="1:11">
      <c r="A1645" s="16" t="s">
        <v>2109</v>
      </c>
      <c r="B1645" s="17">
        <v>76</v>
      </c>
      <c r="C1645" s="17" t="str">
        <f t="shared" si="51"/>
        <v>210</v>
      </c>
      <c r="D1645" s="31" t="s">
        <v>1969</v>
      </c>
      <c r="E1645" s="19" t="s">
        <v>1977</v>
      </c>
      <c r="F1645" s="19">
        <v>1</v>
      </c>
      <c r="G1645" s="19" t="str">
        <f t="shared" si="52"/>
        <v>20103</v>
      </c>
      <c r="I1645" s="32" t="s">
        <v>1969</v>
      </c>
      <c r="J1645" s="20">
        <v>76</v>
      </c>
      <c r="K1645" s="20" t="s">
        <v>2104</v>
      </c>
    </row>
    <row r="1646" spans="1:11">
      <c r="A1646" s="16" t="s">
        <v>2214</v>
      </c>
      <c r="B1646" s="17">
        <v>687</v>
      </c>
      <c r="C1646" s="17" t="str">
        <f t="shared" si="51"/>
        <v>210</v>
      </c>
      <c r="D1646" s="31" t="s">
        <v>1969</v>
      </c>
      <c r="E1646" s="19" t="s">
        <v>2156</v>
      </c>
      <c r="F1646" s="19">
        <v>18</v>
      </c>
      <c r="G1646" s="19" t="str">
        <f t="shared" si="52"/>
        <v>21307</v>
      </c>
      <c r="I1646" s="32" t="s">
        <v>1969</v>
      </c>
      <c r="J1646" s="20">
        <v>687</v>
      </c>
      <c r="K1646" s="20" t="s">
        <v>2104</v>
      </c>
    </row>
    <row r="1647" spans="1:11">
      <c r="A1647" s="16" t="s">
        <v>2214</v>
      </c>
      <c r="B1647" s="17">
        <v>639</v>
      </c>
      <c r="C1647" s="17" t="str">
        <f t="shared" si="51"/>
        <v>210</v>
      </c>
      <c r="D1647" s="31" t="s">
        <v>1969</v>
      </c>
      <c r="E1647" s="19" t="s">
        <v>2148</v>
      </c>
      <c r="F1647" s="19">
        <v>54</v>
      </c>
      <c r="G1647" s="19" t="str">
        <f t="shared" si="52"/>
        <v>21302</v>
      </c>
      <c r="I1647" s="32" t="s">
        <v>1969</v>
      </c>
      <c r="J1647" s="20">
        <v>639</v>
      </c>
      <c r="K1647" s="20" t="s">
        <v>2104</v>
      </c>
    </row>
    <row r="1648" spans="1:11">
      <c r="A1648" s="16" t="s">
        <v>2215</v>
      </c>
      <c r="B1648" s="17">
        <v>262</v>
      </c>
      <c r="C1648" s="17" t="str">
        <f t="shared" si="51"/>
        <v>210</v>
      </c>
      <c r="D1648" s="31" t="s">
        <v>1973</v>
      </c>
      <c r="E1648" s="19" t="s">
        <v>2136</v>
      </c>
      <c r="F1648" s="19">
        <v>2</v>
      </c>
      <c r="G1648" s="19" t="str">
        <f t="shared" si="52"/>
        <v>21301</v>
      </c>
      <c r="I1648" s="32" t="s">
        <v>1973</v>
      </c>
      <c r="J1648" s="20">
        <v>262</v>
      </c>
      <c r="K1648" s="20" t="s">
        <v>2104</v>
      </c>
    </row>
    <row r="1649" spans="1:11">
      <c r="A1649" s="16" t="s">
        <v>2120</v>
      </c>
      <c r="B1649" s="17">
        <v>120</v>
      </c>
      <c r="C1649" s="17" t="str">
        <f t="shared" si="51"/>
        <v>210</v>
      </c>
      <c r="D1649" s="31" t="s">
        <v>1973</v>
      </c>
      <c r="E1649" s="19" t="s">
        <v>2230</v>
      </c>
      <c r="F1649" s="19">
        <v>499</v>
      </c>
      <c r="G1649" s="19" t="str">
        <f t="shared" si="52"/>
        <v>21104</v>
      </c>
      <c r="I1649" s="32" t="s">
        <v>1973</v>
      </c>
      <c r="J1649" s="20">
        <v>120</v>
      </c>
      <c r="K1649" s="20" t="s">
        <v>2104</v>
      </c>
    </row>
    <row r="1650" spans="1:11">
      <c r="A1650" s="16" t="s">
        <v>2120</v>
      </c>
      <c r="B1650" s="17">
        <v>34</v>
      </c>
      <c r="C1650" s="17" t="str">
        <f t="shared" si="51"/>
        <v>210</v>
      </c>
      <c r="D1650" s="31" t="s">
        <v>1973</v>
      </c>
      <c r="E1650" s="19" t="s">
        <v>2205</v>
      </c>
      <c r="F1650" s="19">
        <v>2</v>
      </c>
      <c r="G1650" s="19" t="str">
        <f t="shared" si="52"/>
        <v>21301</v>
      </c>
      <c r="I1650" s="32" t="s">
        <v>1973</v>
      </c>
      <c r="J1650" s="20">
        <v>34</v>
      </c>
      <c r="K1650" s="20" t="s">
        <v>2104</v>
      </c>
    </row>
    <row r="1651" spans="1:11">
      <c r="A1651" s="16" t="s">
        <v>2214</v>
      </c>
      <c r="B1651" s="17">
        <v>77</v>
      </c>
      <c r="C1651" s="17" t="str">
        <f t="shared" si="51"/>
        <v>210</v>
      </c>
      <c r="D1651" s="31" t="s">
        <v>1969</v>
      </c>
      <c r="E1651" s="19" t="s">
        <v>2205</v>
      </c>
      <c r="F1651" s="19">
        <v>1</v>
      </c>
      <c r="G1651" s="19" t="str">
        <f t="shared" si="52"/>
        <v>21301</v>
      </c>
      <c r="I1651" s="32" t="s">
        <v>1969</v>
      </c>
      <c r="J1651" s="20">
        <v>77</v>
      </c>
      <c r="K1651" s="20" t="s">
        <v>2104</v>
      </c>
    </row>
    <row r="1652" spans="1:11">
      <c r="A1652" s="16" t="s">
        <v>2216</v>
      </c>
      <c r="B1652" s="17">
        <v>130</v>
      </c>
      <c r="C1652" s="17" t="str">
        <f t="shared" si="51"/>
        <v>210</v>
      </c>
      <c r="D1652" s="31" t="s">
        <v>1969</v>
      </c>
      <c r="E1652" s="19" t="s">
        <v>1970</v>
      </c>
      <c r="F1652" s="19">
        <v>1</v>
      </c>
      <c r="G1652" s="19" t="str">
        <f t="shared" si="52"/>
        <v>20805</v>
      </c>
      <c r="I1652" s="32" t="s">
        <v>1969</v>
      </c>
      <c r="J1652" s="20">
        <v>130</v>
      </c>
      <c r="K1652" s="20" t="s">
        <v>2104</v>
      </c>
    </row>
    <row r="1653" spans="1:11">
      <c r="A1653" s="16" t="s">
        <v>2027</v>
      </c>
      <c r="B1653" s="17">
        <v>22</v>
      </c>
      <c r="C1653" s="17" t="str">
        <f t="shared" si="51"/>
        <v>201</v>
      </c>
      <c r="D1653" s="31" t="s">
        <v>1969</v>
      </c>
      <c r="E1653" s="19" t="s">
        <v>1976</v>
      </c>
      <c r="F1653" s="19">
        <v>2</v>
      </c>
      <c r="G1653" s="19" t="str">
        <f t="shared" si="52"/>
        <v>22102</v>
      </c>
      <c r="I1653" s="32" t="s">
        <v>1969</v>
      </c>
      <c r="J1653" s="20">
        <v>22</v>
      </c>
      <c r="K1653" s="20" t="s">
        <v>1971</v>
      </c>
    </row>
    <row r="1654" spans="1:11">
      <c r="A1654" s="16" t="s">
        <v>2112</v>
      </c>
      <c r="B1654" s="17">
        <v>4</v>
      </c>
      <c r="C1654" s="17" t="str">
        <f t="shared" si="51"/>
        <v>210</v>
      </c>
      <c r="D1654" s="31" t="s">
        <v>1969</v>
      </c>
      <c r="E1654" s="19" t="s">
        <v>1977</v>
      </c>
      <c r="F1654" s="19">
        <v>4</v>
      </c>
      <c r="G1654" s="19" t="str">
        <f t="shared" si="52"/>
        <v>20103</v>
      </c>
      <c r="I1654" s="32" t="s">
        <v>1969</v>
      </c>
      <c r="J1654" s="20">
        <v>4</v>
      </c>
      <c r="K1654" s="20" t="s">
        <v>2104</v>
      </c>
    </row>
    <row r="1655" spans="1:11">
      <c r="A1655" s="16" t="s">
        <v>2109</v>
      </c>
      <c r="B1655" s="17">
        <v>74</v>
      </c>
      <c r="C1655" s="17" t="str">
        <f t="shared" si="51"/>
        <v>210</v>
      </c>
      <c r="D1655" s="31" t="s">
        <v>1969</v>
      </c>
      <c r="E1655" s="19" t="s">
        <v>1977</v>
      </c>
      <c r="F1655" s="19">
        <v>1</v>
      </c>
      <c r="G1655" s="19" t="str">
        <f t="shared" si="52"/>
        <v>20103</v>
      </c>
      <c r="I1655" s="32" t="s">
        <v>1969</v>
      </c>
      <c r="J1655" s="20">
        <v>74</v>
      </c>
      <c r="K1655" s="20" t="s">
        <v>2104</v>
      </c>
    </row>
    <row r="1656" spans="1:11">
      <c r="A1656" s="16" t="s">
        <v>2112</v>
      </c>
      <c r="B1656" s="17">
        <v>3</v>
      </c>
      <c r="C1656" s="17" t="str">
        <f t="shared" si="51"/>
        <v>210</v>
      </c>
      <c r="D1656" s="31" t="s">
        <v>1969</v>
      </c>
      <c r="E1656" s="19" t="s">
        <v>1977</v>
      </c>
      <c r="F1656" s="19">
        <v>2</v>
      </c>
      <c r="G1656" s="19" t="str">
        <f t="shared" si="52"/>
        <v>20103</v>
      </c>
      <c r="I1656" s="32" t="s">
        <v>1969</v>
      </c>
      <c r="J1656" s="20">
        <v>3</v>
      </c>
      <c r="K1656" s="20" t="s">
        <v>2104</v>
      </c>
    </row>
    <row r="1657" spans="1:11">
      <c r="A1657" s="16" t="s">
        <v>2120</v>
      </c>
      <c r="B1657" s="17">
        <v>6</v>
      </c>
      <c r="C1657" s="17" t="str">
        <f t="shared" si="51"/>
        <v>210</v>
      </c>
      <c r="D1657" s="31" t="s">
        <v>1969</v>
      </c>
      <c r="E1657" s="19" t="s">
        <v>2156</v>
      </c>
      <c r="F1657" s="19">
        <v>36</v>
      </c>
      <c r="G1657" s="19" t="str">
        <f t="shared" si="52"/>
        <v>21307</v>
      </c>
      <c r="I1657" s="32" t="s">
        <v>1969</v>
      </c>
      <c r="J1657" s="20">
        <v>6</v>
      </c>
      <c r="K1657" s="20" t="s">
        <v>2104</v>
      </c>
    </row>
    <row r="1658" spans="1:11">
      <c r="A1658" s="16" t="s">
        <v>2105</v>
      </c>
      <c r="B1658" s="17">
        <v>8</v>
      </c>
      <c r="C1658" s="17" t="str">
        <f t="shared" si="51"/>
        <v>210</v>
      </c>
      <c r="D1658" s="31" t="s">
        <v>1969</v>
      </c>
      <c r="E1658" s="19" t="s">
        <v>1977</v>
      </c>
      <c r="F1658" s="19">
        <v>16</v>
      </c>
      <c r="G1658" s="19" t="str">
        <f t="shared" si="52"/>
        <v>20103</v>
      </c>
      <c r="I1658" s="32" t="s">
        <v>1969</v>
      </c>
      <c r="J1658" s="20">
        <v>8</v>
      </c>
      <c r="K1658" s="20" t="s">
        <v>2104</v>
      </c>
    </row>
    <row r="1659" spans="1:11">
      <c r="A1659" s="16" t="s">
        <v>2108</v>
      </c>
      <c r="B1659" s="17">
        <v>87</v>
      </c>
      <c r="C1659" s="17" t="str">
        <f t="shared" si="51"/>
        <v>210</v>
      </c>
      <c r="D1659" s="31" t="s">
        <v>1973</v>
      </c>
      <c r="E1659" s="19" t="s">
        <v>2136</v>
      </c>
      <c r="F1659" s="19">
        <v>4</v>
      </c>
      <c r="G1659" s="19" t="str">
        <f t="shared" si="52"/>
        <v>21301</v>
      </c>
      <c r="I1659" s="32" t="s">
        <v>1973</v>
      </c>
      <c r="J1659" s="20">
        <v>87</v>
      </c>
      <c r="K1659" s="20" t="s">
        <v>2104</v>
      </c>
    </row>
    <row r="1660" spans="1:11">
      <c r="A1660" s="16" t="s">
        <v>2103</v>
      </c>
      <c r="B1660" s="17">
        <v>1</v>
      </c>
      <c r="C1660" s="17" t="str">
        <f t="shared" si="51"/>
        <v>210</v>
      </c>
      <c r="D1660" s="31" t="s">
        <v>1969</v>
      </c>
      <c r="E1660" s="19" t="s">
        <v>2027</v>
      </c>
      <c r="F1660" s="19">
        <v>2</v>
      </c>
      <c r="G1660" s="19" t="str">
        <f t="shared" si="52"/>
        <v>20199</v>
      </c>
      <c r="I1660" s="32" t="s">
        <v>1969</v>
      </c>
      <c r="J1660" s="20">
        <v>1</v>
      </c>
      <c r="K1660" s="20" t="s">
        <v>2104</v>
      </c>
    </row>
    <row r="1661" spans="1:11">
      <c r="A1661" s="16" t="s">
        <v>2217</v>
      </c>
      <c r="B1661" s="17">
        <v>25</v>
      </c>
      <c r="C1661" s="17" t="str">
        <f t="shared" si="51"/>
        <v>210</v>
      </c>
      <c r="D1661" s="31" t="s">
        <v>1969</v>
      </c>
      <c r="E1661" s="19" t="s">
        <v>2270</v>
      </c>
      <c r="F1661" s="19">
        <v>63</v>
      </c>
      <c r="G1661" s="19" t="str">
        <f t="shared" si="52"/>
        <v>21307</v>
      </c>
      <c r="I1661" s="32" t="s">
        <v>1969</v>
      </c>
      <c r="J1661" s="20">
        <v>25</v>
      </c>
      <c r="K1661" s="20" t="s">
        <v>2104</v>
      </c>
    </row>
    <row r="1662" spans="1:11">
      <c r="A1662" s="16" t="s">
        <v>2027</v>
      </c>
      <c r="B1662" s="17">
        <v>269</v>
      </c>
      <c r="C1662" s="17" t="str">
        <f t="shared" si="51"/>
        <v>201</v>
      </c>
      <c r="D1662" s="31" t="s">
        <v>1973</v>
      </c>
      <c r="E1662" s="19" t="s">
        <v>1976</v>
      </c>
      <c r="F1662" s="19">
        <v>3</v>
      </c>
      <c r="G1662" s="19" t="str">
        <f t="shared" si="52"/>
        <v>22102</v>
      </c>
      <c r="I1662" s="32" t="s">
        <v>1973</v>
      </c>
      <c r="J1662" s="20">
        <v>269</v>
      </c>
      <c r="K1662" s="20" t="s">
        <v>1971</v>
      </c>
    </row>
    <row r="1663" spans="1:11">
      <c r="A1663" s="16" t="s">
        <v>2214</v>
      </c>
      <c r="B1663" s="17">
        <v>88</v>
      </c>
      <c r="C1663" s="17" t="str">
        <f t="shared" si="51"/>
        <v>210</v>
      </c>
      <c r="D1663" s="31" t="s">
        <v>1969</v>
      </c>
      <c r="E1663" s="19" t="s">
        <v>2271</v>
      </c>
      <c r="F1663" s="19">
        <v>30</v>
      </c>
      <c r="G1663" s="19" t="str">
        <f t="shared" si="52"/>
        <v>21307</v>
      </c>
      <c r="I1663" s="32" t="s">
        <v>1969</v>
      </c>
      <c r="J1663" s="20">
        <v>88</v>
      </c>
      <c r="K1663" s="20" t="s">
        <v>2104</v>
      </c>
    </row>
    <row r="1664" spans="1:11">
      <c r="A1664" s="16" t="s">
        <v>2109</v>
      </c>
      <c r="B1664" s="17">
        <v>37</v>
      </c>
      <c r="C1664" s="17" t="str">
        <f t="shared" si="51"/>
        <v>210</v>
      </c>
      <c r="D1664" s="31" t="s">
        <v>1969</v>
      </c>
      <c r="E1664" s="19" t="s">
        <v>1977</v>
      </c>
      <c r="F1664" s="19">
        <v>1</v>
      </c>
      <c r="G1664" s="19" t="str">
        <f t="shared" si="52"/>
        <v>20103</v>
      </c>
      <c r="I1664" s="32" t="s">
        <v>1969</v>
      </c>
      <c r="J1664" s="20">
        <v>37</v>
      </c>
      <c r="K1664" s="20" t="s">
        <v>2104</v>
      </c>
    </row>
    <row r="1665" spans="1:11">
      <c r="A1665" s="16" t="s">
        <v>2214</v>
      </c>
      <c r="B1665" s="17">
        <v>10</v>
      </c>
      <c r="C1665" s="17" t="str">
        <f t="shared" si="51"/>
        <v>210</v>
      </c>
      <c r="D1665" s="31" t="s">
        <v>1969</v>
      </c>
      <c r="E1665" s="19" t="s">
        <v>1970</v>
      </c>
      <c r="F1665" s="19">
        <v>1</v>
      </c>
      <c r="G1665" s="19" t="str">
        <f t="shared" si="52"/>
        <v>20805</v>
      </c>
      <c r="I1665" s="32" t="s">
        <v>1969</v>
      </c>
      <c r="J1665" s="20">
        <v>10</v>
      </c>
      <c r="K1665" s="20" t="s">
        <v>2104</v>
      </c>
    </row>
    <row r="1666" spans="1:11">
      <c r="A1666" s="16" t="s">
        <v>2214</v>
      </c>
      <c r="B1666" s="17">
        <v>258</v>
      </c>
      <c r="C1666" s="17" t="str">
        <f t="shared" si="51"/>
        <v>210</v>
      </c>
      <c r="D1666" s="31" t="s">
        <v>1969</v>
      </c>
      <c r="E1666" s="19" t="s">
        <v>1976</v>
      </c>
      <c r="F1666" s="19">
        <v>3</v>
      </c>
      <c r="G1666" s="19" t="str">
        <f t="shared" si="52"/>
        <v>22102</v>
      </c>
      <c r="I1666" s="32" t="s">
        <v>1969</v>
      </c>
      <c r="J1666" s="20">
        <v>258</v>
      </c>
      <c r="K1666" s="20" t="s">
        <v>2104</v>
      </c>
    </row>
    <row r="1667" spans="1:11">
      <c r="A1667" s="16" t="s">
        <v>2214</v>
      </c>
      <c r="B1667" s="17">
        <v>42</v>
      </c>
      <c r="C1667" s="17" t="str">
        <f t="shared" ref="C1667:C1730" si="53">MID(A1667,1,3)</f>
        <v>210</v>
      </c>
      <c r="D1667" s="31" t="s">
        <v>1969</v>
      </c>
      <c r="E1667" s="19" t="s">
        <v>1977</v>
      </c>
      <c r="F1667" s="19">
        <v>2</v>
      </c>
      <c r="G1667" s="19" t="str">
        <f t="shared" ref="G1667:G1730" si="54">MID(E1667,1,5)</f>
        <v>20103</v>
      </c>
      <c r="I1667" s="32" t="s">
        <v>1969</v>
      </c>
      <c r="J1667" s="20">
        <v>42</v>
      </c>
      <c r="K1667" s="20" t="s">
        <v>2104</v>
      </c>
    </row>
    <row r="1668" spans="1:11">
      <c r="A1668" s="16" t="s">
        <v>1976</v>
      </c>
      <c r="B1668" s="17">
        <v>7</v>
      </c>
      <c r="C1668" s="17" t="str">
        <f t="shared" si="53"/>
        <v>221</v>
      </c>
      <c r="D1668" s="31" t="s">
        <v>1974</v>
      </c>
      <c r="E1668" s="19" t="s">
        <v>1977</v>
      </c>
      <c r="F1668" s="19">
        <v>1</v>
      </c>
      <c r="G1668" s="19" t="str">
        <f t="shared" si="54"/>
        <v>20103</v>
      </c>
      <c r="I1668" s="32" t="s">
        <v>1974</v>
      </c>
      <c r="J1668" s="20">
        <v>7</v>
      </c>
      <c r="K1668" s="20" t="s">
        <v>2173</v>
      </c>
    </row>
    <row r="1669" spans="1:11">
      <c r="A1669" s="16" t="s">
        <v>2111</v>
      </c>
      <c r="B1669" s="17">
        <v>10</v>
      </c>
      <c r="C1669" s="17" t="str">
        <f t="shared" si="53"/>
        <v>210</v>
      </c>
      <c r="D1669" s="31" t="s">
        <v>1974</v>
      </c>
      <c r="E1669" s="19" t="s">
        <v>2270</v>
      </c>
      <c r="F1669" s="19">
        <v>42</v>
      </c>
      <c r="G1669" s="19" t="str">
        <f t="shared" si="54"/>
        <v>21307</v>
      </c>
      <c r="I1669" s="32" t="s">
        <v>1974</v>
      </c>
      <c r="J1669" s="20">
        <v>10</v>
      </c>
      <c r="K1669" s="20" t="s">
        <v>2104</v>
      </c>
    </row>
    <row r="1670" spans="1:11">
      <c r="A1670" s="16" t="s">
        <v>2062</v>
      </c>
      <c r="B1670" s="17">
        <v>2</v>
      </c>
      <c r="C1670" s="17" t="str">
        <f t="shared" si="53"/>
        <v>208</v>
      </c>
      <c r="D1670" s="31" t="s">
        <v>1973</v>
      </c>
      <c r="E1670" s="19" t="s">
        <v>2270</v>
      </c>
      <c r="F1670" s="19">
        <v>38</v>
      </c>
      <c r="G1670" s="19" t="str">
        <f t="shared" si="54"/>
        <v>21307</v>
      </c>
      <c r="I1670" s="32" t="s">
        <v>1973</v>
      </c>
      <c r="J1670" s="20">
        <v>2</v>
      </c>
      <c r="K1670" s="20" t="s">
        <v>2069</v>
      </c>
    </row>
    <row r="1671" spans="1:11">
      <c r="A1671" s="16" t="s">
        <v>2111</v>
      </c>
      <c r="B1671" s="17">
        <v>1</v>
      </c>
      <c r="C1671" s="17" t="str">
        <f t="shared" si="53"/>
        <v>210</v>
      </c>
      <c r="D1671" s="31" t="s">
        <v>1974</v>
      </c>
      <c r="E1671" s="19" t="s">
        <v>2156</v>
      </c>
      <c r="F1671" s="19">
        <v>23</v>
      </c>
      <c r="G1671" s="19" t="str">
        <f t="shared" si="54"/>
        <v>21307</v>
      </c>
      <c r="I1671" s="32" t="s">
        <v>1974</v>
      </c>
      <c r="J1671" s="20">
        <v>1</v>
      </c>
      <c r="K1671" s="20" t="s">
        <v>2104</v>
      </c>
    </row>
    <row r="1672" spans="1:11">
      <c r="A1672" s="16" t="s">
        <v>2062</v>
      </c>
      <c r="B1672" s="17">
        <v>1</v>
      </c>
      <c r="C1672" s="17" t="str">
        <f t="shared" si="53"/>
        <v>208</v>
      </c>
      <c r="D1672" s="31" t="s">
        <v>1973</v>
      </c>
      <c r="E1672" s="19" t="s">
        <v>2148</v>
      </c>
      <c r="F1672" s="19">
        <v>41</v>
      </c>
      <c r="G1672" s="19" t="str">
        <f t="shared" si="54"/>
        <v>21302</v>
      </c>
      <c r="I1672" s="32" t="s">
        <v>1973</v>
      </c>
      <c r="J1672" s="20">
        <v>1</v>
      </c>
      <c r="K1672" s="20" t="s">
        <v>2069</v>
      </c>
    </row>
    <row r="1673" spans="1:11">
      <c r="A1673" s="16" t="s">
        <v>1976</v>
      </c>
      <c r="B1673" s="17">
        <v>1</v>
      </c>
      <c r="C1673" s="17" t="str">
        <f t="shared" si="53"/>
        <v>221</v>
      </c>
      <c r="D1673" s="31" t="s">
        <v>1974</v>
      </c>
      <c r="E1673" s="19" t="s">
        <v>2136</v>
      </c>
      <c r="F1673" s="19">
        <v>4</v>
      </c>
      <c r="G1673" s="19" t="str">
        <f t="shared" si="54"/>
        <v>21301</v>
      </c>
      <c r="I1673" s="32" t="s">
        <v>1974</v>
      </c>
      <c r="J1673" s="20">
        <v>1</v>
      </c>
      <c r="K1673" s="20" t="s">
        <v>2173</v>
      </c>
    </row>
    <row r="1674" spans="1:11">
      <c r="A1674" s="16" t="s">
        <v>2114</v>
      </c>
      <c r="B1674" s="17">
        <v>2</v>
      </c>
      <c r="C1674" s="17" t="str">
        <f t="shared" si="53"/>
        <v>210</v>
      </c>
      <c r="D1674" s="31" t="s">
        <v>1974</v>
      </c>
      <c r="E1674" s="19" t="s">
        <v>2205</v>
      </c>
      <c r="F1674" s="19">
        <v>2</v>
      </c>
      <c r="G1674" s="19" t="str">
        <f t="shared" si="54"/>
        <v>21301</v>
      </c>
      <c r="I1674" s="32" t="s">
        <v>1974</v>
      </c>
      <c r="J1674" s="20">
        <v>2</v>
      </c>
      <c r="K1674" s="20" t="s">
        <v>2104</v>
      </c>
    </row>
    <row r="1675" spans="1:11">
      <c r="A1675" s="16" t="s">
        <v>2062</v>
      </c>
      <c r="B1675" s="17">
        <v>2</v>
      </c>
      <c r="C1675" s="17" t="str">
        <f t="shared" si="53"/>
        <v>208</v>
      </c>
      <c r="D1675" s="31" t="s">
        <v>1973</v>
      </c>
      <c r="E1675" s="19" t="s">
        <v>2270</v>
      </c>
      <c r="F1675" s="19">
        <v>109</v>
      </c>
      <c r="G1675" s="19" t="str">
        <f t="shared" si="54"/>
        <v>21307</v>
      </c>
      <c r="I1675" s="32" t="s">
        <v>1973</v>
      </c>
      <c r="J1675" s="20">
        <v>2</v>
      </c>
      <c r="K1675" s="20" t="s">
        <v>2069</v>
      </c>
    </row>
    <row r="1676" spans="1:11">
      <c r="A1676" s="16" t="s">
        <v>1976</v>
      </c>
      <c r="B1676" s="17">
        <v>4</v>
      </c>
      <c r="C1676" s="17" t="str">
        <f t="shared" si="53"/>
        <v>221</v>
      </c>
      <c r="D1676" s="31" t="s">
        <v>1974</v>
      </c>
      <c r="E1676" s="19" t="s">
        <v>2270</v>
      </c>
      <c r="F1676" s="19">
        <v>137</v>
      </c>
      <c r="G1676" s="19" t="str">
        <f t="shared" si="54"/>
        <v>21307</v>
      </c>
      <c r="I1676" s="32" t="s">
        <v>1974</v>
      </c>
      <c r="J1676" s="20">
        <v>4</v>
      </c>
      <c r="K1676" s="20" t="s">
        <v>2173</v>
      </c>
    </row>
    <row r="1677" spans="1:11">
      <c r="A1677" s="16" t="s">
        <v>2110</v>
      </c>
      <c r="B1677" s="17">
        <v>4</v>
      </c>
      <c r="C1677" s="17" t="str">
        <f t="shared" si="53"/>
        <v>210</v>
      </c>
      <c r="D1677" s="31" t="s">
        <v>1974</v>
      </c>
      <c r="E1677" s="19" t="s">
        <v>1976</v>
      </c>
      <c r="F1677" s="19">
        <v>1</v>
      </c>
      <c r="G1677" s="19" t="str">
        <f t="shared" si="54"/>
        <v>22102</v>
      </c>
      <c r="I1677" s="32" t="s">
        <v>1974</v>
      </c>
      <c r="J1677" s="20">
        <v>4</v>
      </c>
      <c r="K1677" s="20" t="s">
        <v>2104</v>
      </c>
    </row>
    <row r="1678" spans="1:11">
      <c r="A1678" s="16" t="s">
        <v>2110</v>
      </c>
      <c r="B1678" s="17">
        <v>2</v>
      </c>
      <c r="C1678" s="17" t="str">
        <f t="shared" si="53"/>
        <v>210</v>
      </c>
      <c r="D1678" s="31" t="s">
        <v>1974</v>
      </c>
      <c r="E1678" s="19" t="s">
        <v>2136</v>
      </c>
      <c r="F1678" s="19">
        <v>1</v>
      </c>
      <c r="G1678" s="19" t="str">
        <f t="shared" si="54"/>
        <v>21301</v>
      </c>
      <c r="I1678" s="32" t="s">
        <v>1974</v>
      </c>
      <c r="J1678" s="20">
        <v>2</v>
      </c>
      <c r="K1678" s="20" t="s">
        <v>2104</v>
      </c>
    </row>
    <row r="1679" spans="1:11">
      <c r="A1679" s="16" t="s">
        <v>2112</v>
      </c>
      <c r="B1679" s="17">
        <v>151</v>
      </c>
      <c r="C1679" s="17" t="str">
        <f t="shared" si="53"/>
        <v>210</v>
      </c>
      <c r="D1679" s="31" t="s">
        <v>1974</v>
      </c>
      <c r="E1679" s="19" t="s">
        <v>1976</v>
      </c>
      <c r="F1679" s="19">
        <v>5</v>
      </c>
      <c r="G1679" s="19" t="str">
        <f t="shared" si="54"/>
        <v>22102</v>
      </c>
      <c r="I1679" s="32" t="s">
        <v>1974</v>
      </c>
      <c r="J1679" s="20">
        <v>151</v>
      </c>
      <c r="K1679" s="20" t="s">
        <v>2104</v>
      </c>
    </row>
    <row r="1680" spans="1:11">
      <c r="A1680" s="16" t="s">
        <v>2062</v>
      </c>
      <c r="B1680" s="17">
        <v>1</v>
      </c>
      <c r="C1680" s="17" t="str">
        <f t="shared" si="53"/>
        <v>208</v>
      </c>
      <c r="D1680" s="31" t="s">
        <v>1973</v>
      </c>
      <c r="E1680" s="19" t="s">
        <v>1970</v>
      </c>
      <c r="F1680" s="19">
        <v>1</v>
      </c>
      <c r="G1680" s="19" t="str">
        <f t="shared" si="54"/>
        <v>20805</v>
      </c>
      <c r="I1680" s="32" t="s">
        <v>1973</v>
      </c>
      <c r="J1680" s="20">
        <v>1</v>
      </c>
      <c r="K1680" s="20" t="s">
        <v>2069</v>
      </c>
    </row>
    <row r="1681" spans="1:11">
      <c r="A1681" s="16" t="s">
        <v>1976</v>
      </c>
      <c r="B1681" s="17">
        <v>3</v>
      </c>
      <c r="C1681" s="17" t="str">
        <f t="shared" si="53"/>
        <v>221</v>
      </c>
      <c r="D1681" s="31" t="s">
        <v>1974</v>
      </c>
      <c r="E1681" s="19" t="s">
        <v>1970</v>
      </c>
      <c r="F1681" s="19">
        <v>1</v>
      </c>
      <c r="G1681" s="19" t="str">
        <f t="shared" si="54"/>
        <v>20805</v>
      </c>
      <c r="I1681" s="32" t="s">
        <v>1974</v>
      </c>
      <c r="J1681" s="20">
        <v>3</v>
      </c>
      <c r="K1681" s="20" t="s">
        <v>2173</v>
      </c>
    </row>
    <row r="1682" spans="1:11">
      <c r="A1682" s="16" t="s">
        <v>2062</v>
      </c>
      <c r="B1682" s="17">
        <v>1</v>
      </c>
      <c r="C1682" s="17" t="str">
        <f t="shared" si="53"/>
        <v>208</v>
      </c>
      <c r="D1682" s="31" t="s">
        <v>1973</v>
      </c>
      <c r="E1682" s="19" t="s">
        <v>1977</v>
      </c>
      <c r="F1682" s="19">
        <v>6</v>
      </c>
      <c r="G1682" s="19" t="str">
        <f t="shared" si="54"/>
        <v>20103</v>
      </c>
      <c r="I1682" s="32" t="s">
        <v>1973</v>
      </c>
      <c r="J1682" s="20">
        <v>1</v>
      </c>
      <c r="K1682" s="20" t="s">
        <v>2069</v>
      </c>
    </row>
    <row r="1683" spans="1:11">
      <c r="A1683" s="16" t="s">
        <v>2106</v>
      </c>
      <c r="B1683" s="17">
        <v>1</v>
      </c>
      <c r="C1683" s="17" t="str">
        <f t="shared" si="53"/>
        <v>210</v>
      </c>
      <c r="D1683" s="31" t="s">
        <v>1974</v>
      </c>
      <c r="E1683" s="19" t="s">
        <v>1977</v>
      </c>
      <c r="F1683" s="19">
        <v>2</v>
      </c>
      <c r="G1683" s="19" t="str">
        <f t="shared" si="54"/>
        <v>20103</v>
      </c>
      <c r="I1683" s="32" t="s">
        <v>1974</v>
      </c>
      <c r="J1683" s="20">
        <v>1</v>
      </c>
      <c r="K1683" s="20" t="s">
        <v>2104</v>
      </c>
    </row>
    <row r="1684" spans="1:11">
      <c r="A1684" s="16" t="s">
        <v>1976</v>
      </c>
      <c r="B1684" s="17">
        <v>1</v>
      </c>
      <c r="C1684" s="17" t="str">
        <f t="shared" si="53"/>
        <v>221</v>
      </c>
      <c r="D1684" s="31" t="s">
        <v>1974</v>
      </c>
      <c r="E1684" s="19" t="s">
        <v>2156</v>
      </c>
      <c r="F1684" s="19">
        <v>23</v>
      </c>
      <c r="G1684" s="19" t="str">
        <f t="shared" si="54"/>
        <v>21307</v>
      </c>
      <c r="I1684" s="32" t="s">
        <v>1974</v>
      </c>
      <c r="J1684" s="20">
        <v>1</v>
      </c>
      <c r="K1684" s="20" t="s">
        <v>2173</v>
      </c>
    </row>
    <row r="1685" spans="1:11">
      <c r="A1685" s="16" t="s">
        <v>1976</v>
      </c>
      <c r="B1685" s="17">
        <v>1</v>
      </c>
      <c r="C1685" s="17" t="str">
        <f t="shared" si="53"/>
        <v>221</v>
      </c>
      <c r="D1685" s="31" t="s">
        <v>1974</v>
      </c>
      <c r="E1685" s="19" t="s">
        <v>1977</v>
      </c>
      <c r="F1685" s="19">
        <v>56</v>
      </c>
      <c r="G1685" s="19" t="str">
        <f t="shared" si="54"/>
        <v>20103</v>
      </c>
      <c r="I1685" s="32" t="s">
        <v>1974</v>
      </c>
      <c r="J1685" s="20">
        <v>1</v>
      </c>
      <c r="K1685" s="20" t="s">
        <v>2173</v>
      </c>
    </row>
    <row r="1686" spans="1:11">
      <c r="A1686" s="16" t="s">
        <v>1976</v>
      </c>
      <c r="B1686" s="17">
        <v>2</v>
      </c>
      <c r="C1686" s="17" t="str">
        <f t="shared" si="53"/>
        <v>221</v>
      </c>
      <c r="D1686" s="31" t="s">
        <v>1974</v>
      </c>
      <c r="E1686" s="19" t="s">
        <v>2205</v>
      </c>
      <c r="F1686" s="19">
        <v>2</v>
      </c>
      <c r="G1686" s="19" t="str">
        <f t="shared" si="54"/>
        <v>21301</v>
      </c>
      <c r="I1686" s="32" t="s">
        <v>1974</v>
      </c>
      <c r="J1686" s="20">
        <v>2</v>
      </c>
      <c r="K1686" s="20" t="s">
        <v>2173</v>
      </c>
    </row>
    <row r="1687" spans="1:11">
      <c r="A1687" s="16" t="s">
        <v>2108</v>
      </c>
      <c r="B1687" s="17">
        <v>1</v>
      </c>
      <c r="C1687" s="17" t="str">
        <f t="shared" si="53"/>
        <v>210</v>
      </c>
      <c r="D1687" s="31" t="s">
        <v>1974</v>
      </c>
      <c r="E1687" s="19" t="s">
        <v>2205</v>
      </c>
      <c r="F1687" s="19">
        <v>1</v>
      </c>
      <c r="G1687" s="19" t="str">
        <f t="shared" si="54"/>
        <v>21301</v>
      </c>
      <c r="I1687" s="32" t="s">
        <v>1974</v>
      </c>
      <c r="J1687" s="20">
        <v>1</v>
      </c>
      <c r="K1687" s="20" t="s">
        <v>2104</v>
      </c>
    </row>
    <row r="1688" spans="1:11">
      <c r="A1688" s="16" t="s">
        <v>2108</v>
      </c>
      <c r="B1688" s="17">
        <v>1</v>
      </c>
      <c r="C1688" s="17" t="str">
        <f t="shared" si="53"/>
        <v>210</v>
      </c>
      <c r="D1688" s="31" t="s">
        <v>1974</v>
      </c>
      <c r="E1688" s="19" t="s">
        <v>2156</v>
      </c>
      <c r="F1688" s="19">
        <v>5</v>
      </c>
      <c r="G1688" s="19" t="str">
        <f t="shared" si="54"/>
        <v>21307</v>
      </c>
      <c r="I1688" s="32" t="s">
        <v>1974</v>
      </c>
      <c r="J1688" s="20">
        <v>1</v>
      </c>
      <c r="K1688" s="20" t="s">
        <v>2104</v>
      </c>
    </row>
    <row r="1689" spans="1:11">
      <c r="A1689" s="16" t="s">
        <v>1976</v>
      </c>
      <c r="B1689" s="17">
        <v>1</v>
      </c>
      <c r="C1689" s="17" t="str">
        <f t="shared" si="53"/>
        <v>221</v>
      </c>
      <c r="D1689" s="31" t="s">
        <v>1974</v>
      </c>
      <c r="E1689" s="19" t="s">
        <v>2136</v>
      </c>
      <c r="F1689" s="19">
        <v>5</v>
      </c>
      <c r="G1689" s="19" t="str">
        <f t="shared" si="54"/>
        <v>21301</v>
      </c>
      <c r="I1689" s="32" t="s">
        <v>1974</v>
      </c>
      <c r="J1689" s="20">
        <v>1</v>
      </c>
      <c r="K1689" s="20" t="s">
        <v>2173</v>
      </c>
    </row>
    <row r="1690" spans="1:11">
      <c r="A1690" s="16" t="s">
        <v>1976</v>
      </c>
      <c r="B1690" s="17">
        <v>1</v>
      </c>
      <c r="C1690" s="17" t="str">
        <f t="shared" si="53"/>
        <v>221</v>
      </c>
      <c r="D1690" s="31" t="s">
        <v>1974</v>
      </c>
      <c r="E1690" s="19" t="s">
        <v>2270</v>
      </c>
      <c r="F1690" s="19">
        <v>83</v>
      </c>
      <c r="G1690" s="19" t="str">
        <f t="shared" si="54"/>
        <v>21307</v>
      </c>
      <c r="I1690" s="32" t="s">
        <v>1974</v>
      </c>
      <c r="J1690" s="20">
        <v>1</v>
      </c>
      <c r="K1690" s="20" t="s">
        <v>2173</v>
      </c>
    </row>
    <row r="1691" spans="1:11">
      <c r="A1691" s="16" t="s">
        <v>1976</v>
      </c>
      <c r="B1691" s="17">
        <v>1</v>
      </c>
      <c r="C1691" s="17" t="str">
        <f t="shared" si="53"/>
        <v>221</v>
      </c>
      <c r="D1691" s="31" t="s">
        <v>1974</v>
      </c>
      <c r="E1691" s="19" t="s">
        <v>2136</v>
      </c>
      <c r="F1691" s="19">
        <v>3</v>
      </c>
      <c r="G1691" s="19" t="str">
        <f t="shared" si="54"/>
        <v>21301</v>
      </c>
      <c r="I1691" s="32" t="s">
        <v>1974</v>
      </c>
      <c r="J1691" s="20">
        <v>1</v>
      </c>
      <c r="K1691" s="20" t="s">
        <v>2173</v>
      </c>
    </row>
    <row r="1692" spans="1:11">
      <c r="A1692" s="16" t="s">
        <v>1976</v>
      </c>
      <c r="B1692" s="17">
        <v>1</v>
      </c>
      <c r="C1692" s="17" t="str">
        <f t="shared" si="53"/>
        <v>221</v>
      </c>
      <c r="D1692" s="31" t="s">
        <v>1974</v>
      </c>
      <c r="E1692" s="19" t="s">
        <v>1977</v>
      </c>
      <c r="F1692" s="19">
        <v>2</v>
      </c>
      <c r="G1692" s="19" t="str">
        <f t="shared" si="54"/>
        <v>20103</v>
      </c>
      <c r="I1692" s="32" t="s">
        <v>1974</v>
      </c>
      <c r="J1692" s="20">
        <v>1</v>
      </c>
      <c r="K1692" s="20" t="s">
        <v>2173</v>
      </c>
    </row>
    <row r="1693" spans="1:11">
      <c r="A1693" s="16" t="s">
        <v>2108</v>
      </c>
      <c r="B1693" s="17">
        <v>7</v>
      </c>
      <c r="C1693" s="17" t="str">
        <f t="shared" si="53"/>
        <v>210</v>
      </c>
      <c r="D1693" s="31" t="s">
        <v>1974</v>
      </c>
      <c r="E1693" s="19" t="s">
        <v>1977</v>
      </c>
      <c r="F1693" s="19">
        <v>2</v>
      </c>
      <c r="G1693" s="19" t="str">
        <f t="shared" si="54"/>
        <v>20103</v>
      </c>
      <c r="I1693" s="32" t="s">
        <v>1974</v>
      </c>
      <c r="J1693" s="20">
        <v>7</v>
      </c>
      <c r="K1693" s="20" t="s">
        <v>2104</v>
      </c>
    </row>
    <row r="1694" spans="1:11">
      <c r="A1694" s="16" t="s">
        <v>1976</v>
      </c>
      <c r="B1694" s="17">
        <v>23</v>
      </c>
      <c r="C1694" s="17" t="str">
        <f t="shared" si="53"/>
        <v>221</v>
      </c>
      <c r="D1694" s="31" t="s">
        <v>1974</v>
      </c>
      <c r="E1694" s="19" t="s">
        <v>2156</v>
      </c>
      <c r="F1694" s="19">
        <v>7</v>
      </c>
      <c r="G1694" s="19" t="str">
        <f t="shared" si="54"/>
        <v>21307</v>
      </c>
      <c r="I1694" s="32" t="s">
        <v>1974</v>
      </c>
      <c r="J1694" s="20">
        <v>23</v>
      </c>
      <c r="K1694" s="20" t="s">
        <v>2173</v>
      </c>
    </row>
    <row r="1695" spans="1:11">
      <c r="A1695" s="16" t="s">
        <v>2108</v>
      </c>
      <c r="B1695" s="17">
        <v>2</v>
      </c>
      <c r="C1695" s="17" t="str">
        <f t="shared" si="53"/>
        <v>210</v>
      </c>
      <c r="D1695" s="31" t="s">
        <v>1974</v>
      </c>
      <c r="E1695" s="19" t="s">
        <v>1977</v>
      </c>
      <c r="F1695" s="19">
        <v>1</v>
      </c>
      <c r="G1695" s="19" t="str">
        <f t="shared" si="54"/>
        <v>20103</v>
      </c>
      <c r="I1695" s="32" t="s">
        <v>1974</v>
      </c>
      <c r="J1695" s="20">
        <v>2</v>
      </c>
      <c r="K1695" s="20" t="s">
        <v>2104</v>
      </c>
    </row>
    <row r="1696" spans="1:11">
      <c r="A1696" s="16" t="s">
        <v>1976</v>
      </c>
      <c r="B1696" s="17">
        <v>4</v>
      </c>
      <c r="C1696" s="17" t="str">
        <f t="shared" si="53"/>
        <v>221</v>
      </c>
      <c r="D1696" s="31" t="s">
        <v>1974</v>
      </c>
      <c r="E1696" s="19" t="s">
        <v>1998</v>
      </c>
      <c r="F1696" s="19">
        <v>1</v>
      </c>
      <c r="G1696" s="19" t="str">
        <f t="shared" si="54"/>
        <v>20106</v>
      </c>
      <c r="I1696" s="32" t="s">
        <v>1974</v>
      </c>
      <c r="J1696" s="20">
        <v>4</v>
      </c>
      <c r="K1696" s="20" t="s">
        <v>2173</v>
      </c>
    </row>
    <row r="1697" spans="1:11">
      <c r="A1697" s="16" t="s">
        <v>2108</v>
      </c>
      <c r="B1697" s="17">
        <v>1</v>
      </c>
      <c r="C1697" s="17" t="str">
        <f t="shared" si="53"/>
        <v>210</v>
      </c>
      <c r="D1697" s="31" t="s">
        <v>1974</v>
      </c>
      <c r="E1697" s="19" t="s">
        <v>1977</v>
      </c>
      <c r="F1697" s="19">
        <v>17</v>
      </c>
      <c r="G1697" s="19" t="str">
        <f t="shared" si="54"/>
        <v>20103</v>
      </c>
      <c r="I1697" s="32" t="s">
        <v>1974</v>
      </c>
      <c r="J1697" s="20">
        <v>1</v>
      </c>
      <c r="K1697" s="20" t="s">
        <v>2104</v>
      </c>
    </row>
    <row r="1698" spans="1:11">
      <c r="A1698" s="16" t="s">
        <v>1976</v>
      </c>
      <c r="B1698" s="17">
        <v>2</v>
      </c>
      <c r="C1698" s="17" t="str">
        <f t="shared" si="53"/>
        <v>221</v>
      </c>
      <c r="D1698" s="31" t="s">
        <v>1974</v>
      </c>
      <c r="E1698" s="19" t="s">
        <v>1976</v>
      </c>
      <c r="F1698" s="19">
        <v>3</v>
      </c>
      <c r="G1698" s="19" t="str">
        <f t="shared" si="54"/>
        <v>22102</v>
      </c>
      <c r="I1698" s="32" t="s">
        <v>1974</v>
      </c>
      <c r="J1698" s="20">
        <v>2</v>
      </c>
      <c r="K1698" s="20" t="s">
        <v>2173</v>
      </c>
    </row>
    <row r="1699" spans="1:11">
      <c r="A1699" s="16" t="s">
        <v>2062</v>
      </c>
      <c r="B1699" s="17">
        <v>1</v>
      </c>
      <c r="C1699" s="17" t="str">
        <f t="shared" si="53"/>
        <v>208</v>
      </c>
      <c r="D1699" s="31" t="s">
        <v>1973</v>
      </c>
      <c r="E1699" s="19" t="s">
        <v>2271</v>
      </c>
      <c r="F1699" s="19">
        <v>5</v>
      </c>
      <c r="G1699" s="19" t="str">
        <f t="shared" si="54"/>
        <v>21307</v>
      </c>
      <c r="I1699" s="32" t="s">
        <v>1973</v>
      </c>
      <c r="J1699" s="20">
        <v>1</v>
      </c>
      <c r="K1699" s="20" t="s">
        <v>2069</v>
      </c>
    </row>
    <row r="1700" spans="1:11">
      <c r="A1700" s="16" t="s">
        <v>2108</v>
      </c>
      <c r="B1700" s="17">
        <v>1</v>
      </c>
      <c r="C1700" s="17" t="str">
        <f t="shared" si="53"/>
        <v>210</v>
      </c>
      <c r="D1700" s="31" t="s">
        <v>1974</v>
      </c>
      <c r="E1700" s="19" t="s">
        <v>1977</v>
      </c>
      <c r="F1700" s="19">
        <v>2</v>
      </c>
      <c r="G1700" s="19" t="str">
        <f t="shared" si="54"/>
        <v>20103</v>
      </c>
      <c r="I1700" s="32" t="s">
        <v>1974</v>
      </c>
      <c r="J1700" s="20">
        <v>1</v>
      </c>
      <c r="K1700" s="20" t="s">
        <v>2104</v>
      </c>
    </row>
    <row r="1701" spans="1:11">
      <c r="A1701" s="16" t="s">
        <v>1976</v>
      </c>
      <c r="B1701" s="17">
        <v>2</v>
      </c>
      <c r="C1701" s="17" t="str">
        <f t="shared" si="53"/>
        <v>221</v>
      </c>
      <c r="D1701" s="31" t="s">
        <v>1974</v>
      </c>
      <c r="E1701" s="19" t="s">
        <v>1977</v>
      </c>
      <c r="F1701" s="19">
        <v>1</v>
      </c>
      <c r="G1701" s="19" t="str">
        <f t="shared" si="54"/>
        <v>20103</v>
      </c>
      <c r="I1701" s="32" t="s">
        <v>1974</v>
      </c>
      <c r="J1701" s="20">
        <v>2</v>
      </c>
      <c r="K1701" s="20" t="s">
        <v>2173</v>
      </c>
    </row>
    <row r="1702" spans="1:11">
      <c r="A1702" s="16" t="s">
        <v>2108</v>
      </c>
      <c r="B1702" s="17">
        <v>1</v>
      </c>
      <c r="C1702" s="17" t="str">
        <f t="shared" si="53"/>
        <v>210</v>
      </c>
      <c r="D1702" s="31" t="s">
        <v>1974</v>
      </c>
      <c r="E1702" s="19" t="s">
        <v>1970</v>
      </c>
      <c r="F1702" s="19">
        <v>1</v>
      </c>
      <c r="G1702" s="19" t="str">
        <f t="shared" si="54"/>
        <v>20805</v>
      </c>
      <c r="I1702" s="32" t="s">
        <v>1974</v>
      </c>
      <c r="J1702" s="20">
        <v>1</v>
      </c>
      <c r="K1702" s="20" t="s">
        <v>2104</v>
      </c>
    </row>
    <row r="1703" spans="1:11">
      <c r="A1703" s="16" t="s">
        <v>2108</v>
      </c>
      <c r="B1703" s="17">
        <v>1</v>
      </c>
      <c r="C1703" s="17" t="str">
        <f t="shared" si="53"/>
        <v>210</v>
      </c>
      <c r="D1703" s="31" t="s">
        <v>1974</v>
      </c>
      <c r="E1703" s="19" t="s">
        <v>1976</v>
      </c>
      <c r="F1703" s="19">
        <v>5</v>
      </c>
      <c r="G1703" s="19" t="str">
        <f t="shared" si="54"/>
        <v>22102</v>
      </c>
      <c r="I1703" s="32" t="s">
        <v>1974</v>
      </c>
      <c r="J1703" s="20">
        <v>1</v>
      </c>
      <c r="K1703" s="20" t="s">
        <v>2104</v>
      </c>
    </row>
    <row r="1704" spans="1:11">
      <c r="A1704" s="16" t="s">
        <v>1976</v>
      </c>
      <c r="B1704" s="17">
        <v>2</v>
      </c>
      <c r="C1704" s="17" t="str">
        <f t="shared" si="53"/>
        <v>221</v>
      </c>
      <c r="D1704" s="31" t="s">
        <v>1974</v>
      </c>
      <c r="E1704" s="19" t="s">
        <v>1977</v>
      </c>
      <c r="F1704" s="19">
        <v>1</v>
      </c>
      <c r="G1704" s="19" t="str">
        <f t="shared" si="54"/>
        <v>20103</v>
      </c>
      <c r="I1704" s="32" t="s">
        <v>1974</v>
      </c>
      <c r="J1704" s="20">
        <v>2</v>
      </c>
      <c r="K1704" s="20" t="s">
        <v>2173</v>
      </c>
    </row>
    <row r="1705" spans="1:11">
      <c r="A1705" s="16" t="s">
        <v>1976</v>
      </c>
      <c r="B1705" s="17">
        <v>1</v>
      </c>
      <c r="C1705" s="17" t="str">
        <f t="shared" si="53"/>
        <v>221</v>
      </c>
      <c r="D1705" s="31" t="s">
        <v>1974</v>
      </c>
      <c r="E1705" s="19" t="s">
        <v>1977</v>
      </c>
      <c r="F1705" s="19">
        <v>4</v>
      </c>
      <c r="G1705" s="19" t="str">
        <f t="shared" si="54"/>
        <v>20103</v>
      </c>
      <c r="I1705" s="32" t="s">
        <v>1974</v>
      </c>
      <c r="J1705" s="20">
        <v>1</v>
      </c>
      <c r="K1705" s="20" t="s">
        <v>2173</v>
      </c>
    </row>
    <row r="1706" spans="1:11">
      <c r="A1706" s="16" t="s">
        <v>1976</v>
      </c>
      <c r="B1706" s="17">
        <v>1</v>
      </c>
      <c r="C1706" s="17" t="str">
        <f t="shared" si="53"/>
        <v>221</v>
      </c>
      <c r="D1706" s="31" t="s">
        <v>1974</v>
      </c>
      <c r="E1706" s="19" t="s">
        <v>1977</v>
      </c>
      <c r="F1706" s="19">
        <v>3</v>
      </c>
      <c r="G1706" s="19" t="str">
        <f t="shared" si="54"/>
        <v>20103</v>
      </c>
      <c r="I1706" s="32" t="s">
        <v>1974</v>
      </c>
      <c r="J1706" s="20">
        <v>1</v>
      </c>
      <c r="K1706" s="20" t="s">
        <v>2173</v>
      </c>
    </row>
    <row r="1707" spans="1:11">
      <c r="A1707" s="16" t="s">
        <v>1976</v>
      </c>
      <c r="B1707" s="17">
        <v>6</v>
      </c>
      <c r="C1707" s="17" t="str">
        <f t="shared" si="53"/>
        <v>221</v>
      </c>
      <c r="D1707" s="31" t="s">
        <v>1974</v>
      </c>
      <c r="E1707" s="19" t="s">
        <v>2156</v>
      </c>
      <c r="F1707" s="19">
        <v>21</v>
      </c>
      <c r="G1707" s="19" t="str">
        <f t="shared" si="54"/>
        <v>21307</v>
      </c>
      <c r="I1707" s="32" t="s">
        <v>1974</v>
      </c>
      <c r="J1707" s="20">
        <v>6</v>
      </c>
      <c r="K1707" s="20" t="s">
        <v>2173</v>
      </c>
    </row>
    <row r="1708" spans="1:11">
      <c r="A1708" s="16" t="s">
        <v>2108</v>
      </c>
      <c r="B1708" s="17">
        <v>1</v>
      </c>
      <c r="C1708" s="17" t="str">
        <f t="shared" si="53"/>
        <v>210</v>
      </c>
      <c r="D1708" s="31" t="s">
        <v>1974</v>
      </c>
      <c r="E1708" s="19" t="s">
        <v>1977</v>
      </c>
      <c r="F1708" s="19">
        <v>4</v>
      </c>
      <c r="G1708" s="19" t="str">
        <f t="shared" si="54"/>
        <v>20103</v>
      </c>
      <c r="I1708" s="32" t="s">
        <v>1974</v>
      </c>
      <c r="J1708" s="20">
        <v>1</v>
      </c>
      <c r="K1708" s="20" t="s">
        <v>2104</v>
      </c>
    </row>
    <row r="1709" spans="1:11">
      <c r="A1709" s="16" t="s">
        <v>2108</v>
      </c>
      <c r="B1709" s="17">
        <v>3</v>
      </c>
      <c r="C1709" s="17" t="str">
        <f t="shared" si="53"/>
        <v>210</v>
      </c>
      <c r="D1709" s="31" t="s">
        <v>1974</v>
      </c>
      <c r="E1709" s="19" t="s">
        <v>2142</v>
      </c>
      <c r="F1709" s="19">
        <v>41</v>
      </c>
      <c r="G1709" s="19" t="str">
        <f t="shared" si="54"/>
        <v>21302</v>
      </c>
      <c r="I1709" s="32" t="s">
        <v>1974</v>
      </c>
      <c r="J1709" s="20">
        <v>3</v>
      </c>
      <c r="K1709" s="20" t="s">
        <v>2104</v>
      </c>
    </row>
    <row r="1710" spans="1:11">
      <c r="A1710" s="16" t="s">
        <v>2077</v>
      </c>
      <c r="B1710" s="17">
        <v>4</v>
      </c>
      <c r="C1710" s="17" t="str">
        <f t="shared" si="53"/>
        <v>208</v>
      </c>
      <c r="D1710" s="31" t="s">
        <v>1974</v>
      </c>
      <c r="E1710" s="19" t="s">
        <v>2146</v>
      </c>
      <c r="F1710" s="19">
        <v>7</v>
      </c>
      <c r="G1710" s="19" t="str">
        <f t="shared" si="54"/>
        <v>21302</v>
      </c>
      <c r="I1710" s="32" t="s">
        <v>1974</v>
      </c>
      <c r="J1710" s="20">
        <v>4</v>
      </c>
      <c r="K1710" s="20" t="s">
        <v>2069</v>
      </c>
    </row>
    <row r="1711" spans="1:11">
      <c r="A1711" s="16" t="s">
        <v>1976</v>
      </c>
      <c r="B1711" s="17">
        <v>2</v>
      </c>
      <c r="C1711" s="17" t="str">
        <f t="shared" si="53"/>
        <v>221</v>
      </c>
      <c r="D1711" s="31" t="s">
        <v>1974</v>
      </c>
      <c r="E1711" s="19" t="s">
        <v>2142</v>
      </c>
      <c r="F1711" s="19">
        <v>4</v>
      </c>
      <c r="G1711" s="19" t="str">
        <f t="shared" si="54"/>
        <v>21302</v>
      </c>
      <c r="I1711" s="32" t="s">
        <v>1974</v>
      </c>
      <c r="J1711" s="20">
        <v>2</v>
      </c>
      <c r="K1711" s="20" t="s">
        <v>2173</v>
      </c>
    </row>
    <row r="1712" spans="1:11">
      <c r="A1712" s="16" t="s">
        <v>2106</v>
      </c>
      <c r="B1712" s="17">
        <v>1</v>
      </c>
      <c r="C1712" s="17" t="str">
        <f t="shared" si="53"/>
        <v>210</v>
      </c>
      <c r="D1712" s="31" t="s">
        <v>1974</v>
      </c>
      <c r="E1712" s="19" t="s">
        <v>2144</v>
      </c>
      <c r="F1712" s="19">
        <v>18</v>
      </c>
      <c r="G1712" s="19" t="str">
        <f t="shared" si="54"/>
        <v>21302</v>
      </c>
      <c r="I1712" s="32" t="s">
        <v>1974</v>
      </c>
      <c r="J1712" s="20">
        <v>1</v>
      </c>
      <c r="K1712" s="20" t="s">
        <v>2104</v>
      </c>
    </row>
    <row r="1713" spans="1:11">
      <c r="A1713" s="16" t="s">
        <v>2106</v>
      </c>
      <c r="B1713" s="17">
        <v>1</v>
      </c>
      <c r="C1713" s="17" t="str">
        <f t="shared" si="53"/>
        <v>210</v>
      </c>
      <c r="D1713" s="31" t="s">
        <v>1974</v>
      </c>
      <c r="E1713" s="19" t="s">
        <v>2136</v>
      </c>
      <c r="F1713" s="19">
        <v>2</v>
      </c>
      <c r="G1713" s="19" t="str">
        <f t="shared" si="54"/>
        <v>21301</v>
      </c>
      <c r="I1713" s="32" t="s">
        <v>1974</v>
      </c>
      <c r="J1713" s="20">
        <v>1</v>
      </c>
      <c r="K1713" s="20" t="s">
        <v>2104</v>
      </c>
    </row>
    <row r="1714" spans="1:11">
      <c r="A1714" s="16" t="s">
        <v>1976</v>
      </c>
      <c r="B1714" s="17">
        <v>1</v>
      </c>
      <c r="C1714" s="17" t="str">
        <f t="shared" si="53"/>
        <v>221</v>
      </c>
      <c r="D1714" s="31" t="s">
        <v>1974</v>
      </c>
      <c r="E1714" s="19" t="s">
        <v>2100</v>
      </c>
      <c r="F1714" s="19">
        <v>2</v>
      </c>
      <c r="G1714" s="19" t="str">
        <f t="shared" si="54"/>
        <v>20828</v>
      </c>
      <c r="I1714" s="32" t="s">
        <v>1974</v>
      </c>
      <c r="J1714" s="20">
        <v>1</v>
      </c>
      <c r="K1714" s="20" t="s">
        <v>2173</v>
      </c>
    </row>
    <row r="1715" spans="1:11">
      <c r="A1715" s="16" t="s">
        <v>2106</v>
      </c>
      <c r="B1715" s="17">
        <v>1</v>
      </c>
      <c r="C1715" s="17" t="str">
        <f t="shared" si="53"/>
        <v>210</v>
      </c>
      <c r="D1715" s="31" t="s">
        <v>1974</v>
      </c>
      <c r="E1715" s="19" t="s">
        <v>1986</v>
      </c>
      <c r="F1715" s="19">
        <v>2</v>
      </c>
      <c r="G1715" s="19" t="str">
        <f t="shared" si="54"/>
        <v>20103</v>
      </c>
      <c r="I1715" s="32" t="s">
        <v>1974</v>
      </c>
      <c r="J1715" s="20">
        <v>1</v>
      </c>
      <c r="K1715" s="20" t="s">
        <v>2104</v>
      </c>
    </row>
    <row r="1716" spans="1:11">
      <c r="A1716" s="16" t="s">
        <v>1976</v>
      </c>
      <c r="B1716" s="17">
        <v>1</v>
      </c>
      <c r="C1716" s="17" t="str">
        <f t="shared" si="53"/>
        <v>221</v>
      </c>
      <c r="D1716" s="31" t="s">
        <v>1974</v>
      </c>
      <c r="E1716" s="19" t="s">
        <v>1998</v>
      </c>
      <c r="F1716" s="19">
        <v>1</v>
      </c>
      <c r="G1716" s="19" t="str">
        <f t="shared" si="54"/>
        <v>20106</v>
      </c>
      <c r="I1716" s="32" t="s">
        <v>1974</v>
      </c>
      <c r="J1716" s="20">
        <v>1</v>
      </c>
      <c r="K1716" s="20" t="s">
        <v>2173</v>
      </c>
    </row>
    <row r="1717" spans="1:11">
      <c r="A1717" s="16" t="s">
        <v>2106</v>
      </c>
      <c r="B1717" s="17">
        <v>1</v>
      </c>
      <c r="C1717" s="17" t="str">
        <f t="shared" si="53"/>
        <v>210</v>
      </c>
      <c r="D1717" s="31" t="s">
        <v>1974</v>
      </c>
      <c r="E1717" s="19" t="s">
        <v>2270</v>
      </c>
      <c r="F1717" s="19">
        <v>42</v>
      </c>
      <c r="G1717" s="19" t="str">
        <f t="shared" si="54"/>
        <v>21307</v>
      </c>
      <c r="I1717" s="32" t="s">
        <v>1974</v>
      </c>
      <c r="J1717" s="20">
        <v>1</v>
      </c>
      <c r="K1717" s="20" t="s">
        <v>2104</v>
      </c>
    </row>
    <row r="1718" spans="1:11">
      <c r="A1718" s="16" t="s">
        <v>1976</v>
      </c>
      <c r="B1718" s="17">
        <v>2</v>
      </c>
      <c r="C1718" s="17" t="str">
        <f t="shared" si="53"/>
        <v>221</v>
      </c>
      <c r="D1718" s="31" t="s">
        <v>1974</v>
      </c>
      <c r="E1718" s="19" t="s">
        <v>2270</v>
      </c>
      <c r="F1718" s="19">
        <v>58</v>
      </c>
      <c r="G1718" s="19" t="str">
        <f t="shared" si="54"/>
        <v>21307</v>
      </c>
      <c r="I1718" s="32" t="s">
        <v>1974</v>
      </c>
      <c r="J1718" s="20">
        <v>2</v>
      </c>
      <c r="K1718" s="20" t="s">
        <v>2173</v>
      </c>
    </row>
    <row r="1719" spans="1:11">
      <c r="A1719" s="16" t="s">
        <v>2106</v>
      </c>
      <c r="B1719" s="17">
        <v>1</v>
      </c>
      <c r="C1719" s="17" t="str">
        <f t="shared" si="53"/>
        <v>210</v>
      </c>
      <c r="D1719" s="31" t="s">
        <v>1974</v>
      </c>
      <c r="E1719" s="19" t="s">
        <v>1977</v>
      </c>
      <c r="F1719" s="19">
        <v>1</v>
      </c>
      <c r="G1719" s="19" t="str">
        <f t="shared" si="54"/>
        <v>20103</v>
      </c>
      <c r="I1719" s="32" t="s">
        <v>1974</v>
      </c>
      <c r="J1719" s="20">
        <v>1</v>
      </c>
      <c r="K1719" s="20" t="s">
        <v>2104</v>
      </c>
    </row>
    <row r="1720" spans="1:11">
      <c r="A1720" s="16" t="s">
        <v>1976</v>
      </c>
      <c r="B1720" s="17">
        <v>1</v>
      </c>
      <c r="C1720" s="17" t="str">
        <f t="shared" si="53"/>
        <v>221</v>
      </c>
      <c r="D1720" s="31" t="s">
        <v>1972</v>
      </c>
      <c r="E1720" s="19" t="s">
        <v>1970</v>
      </c>
      <c r="F1720" s="19">
        <v>1</v>
      </c>
      <c r="G1720" s="19" t="str">
        <f t="shared" si="54"/>
        <v>20805</v>
      </c>
      <c r="I1720" s="32" t="s">
        <v>1972</v>
      </c>
      <c r="J1720" s="20">
        <v>1</v>
      </c>
      <c r="K1720" s="20" t="s">
        <v>2173</v>
      </c>
    </row>
    <row r="1721" spans="1:11">
      <c r="A1721" s="16" t="s">
        <v>2082</v>
      </c>
      <c r="B1721" s="17">
        <v>40</v>
      </c>
      <c r="C1721" s="17" t="str">
        <f t="shared" si="53"/>
        <v>208</v>
      </c>
      <c r="D1721" s="31" t="s">
        <v>1973</v>
      </c>
      <c r="E1721" s="19" t="s">
        <v>1976</v>
      </c>
      <c r="F1721" s="19">
        <v>6</v>
      </c>
      <c r="G1721" s="19" t="str">
        <f t="shared" si="54"/>
        <v>22102</v>
      </c>
      <c r="I1721" s="32" t="s">
        <v>1973</v>
      </c>
      <c r="J1721" s="20">
        <v>40</v>
      </c>
      <c r="K1721" s="20" t="s">
        <v>2069</v>
      </c>
    </row>
    <row r="1722" spans="1:11">
      <c r="A1722" s="16" t="s">
        <v>2084</v>
      </c>
      <c r="B1722" s="17">
        <v>12</v>
      </c>
      <c r="C1722" s="17" t="str">
        <f t="shared" si="53"/>
        <v>208</v>
      </c>
      <c r="D1722" s="31" t="s">
        <v>1969</v>
      </c>
      <c r="E1722" s="19" t="s">
        <v>1977</v>
      </c>
      <c r="F1722" s="19">
        <v>2</v>
      </c>
      <c r="G1722" s="19" t="str">
        <f t="shared" si="54"/>
        <v>20103</v>
      </c>
      <c r="I1722" s="32" t="s">
        <v>1969</v>
      </c>
      <c r="J1722" s="20">
        <v>12</v>
      </c>
      <c r="K1722" s="20" t="s">
        <v>2069</v>
      </c>
    </row>
    <row r="1723" spans="1:11">
      <c r="A1723" s="16" t="s">
        <v>2084</v>
      </c>
      <c r="B1723" s="17">
        <v>41</v>
      </c>
      <c r="C1723" s="17" t="str">
        <f t="shared" si="53"/>
        <v>208</v>
      </c>
      <c r="D1723" s="31" t="s">
        <v>1969</v>
      </c>
      <c r="E1723" s="19" t="s">
        <v>1977</v>
      </c>
      <c r="F1723" s="19">
        <v>1</v>
      </c>
      <c r="G1723" s="19" t="str">
        <f t="shared" si="54"/>
        <v>20103</v>
      </c>
      <c r="I1723" s="32" t="s">
        <v>1969</v>
      </c>
      <c r="J1723" s="20">
        <v>41</v>
      </c>
      <c r="K1723" s="20" t="s">
        <v>2069</v>
      </c>
    </row>
    <row r="1724" spans="1:11">
      <c r="A1724" s="16" t="s">
        <v>2081</v>
      </c>
      <c r="B1724" s="17">
        <v>6</v>
      </c>
      <c r="C1724" s="17" t="str">
        <f t="shared" si="53"/>
        <v>208</v>
      </c>
      <c r="D1724" s="31" t="s">
        <v>1973</v>
      </c>
      <c r="E1724" s="19" t="s">
        <v>1977</v>
      </c>
      <c r="F1724" s="19">
        <v>3</v>
      </c>
      <c r="G1724" s="19" t="str">
        <f t="shared" si="54"/>
        <v>20103</v>
      </c>
      <c r="I1724" s="32" t="s">
        <v>1973</v>
      </c>
      <c r="J1724" s="20">
        <v>6</v>
      </c>
      <c r="K1724" s="20" t="s">
        <v>2069</v>
      </c>
    </row>
    <row r="1725" spans="1:11">
      <c r="A1725" s="16" t="s">
        <v>2218</v>
      </c>
      <c r="B1725" s="17">
        <v>6</v>
      </c>
      <c r="C1725" s="17" t="str">
        <f t="shared" si="53"/>
        <v>208</v>
      </c>
      <c r="D1725" s="31" t="s">
        <v>1969</v>
      </c>
      <c r="E1725" s="19" t="s">
        <v>2156</v>
      </c>
      <c r="F1725" s="19">
        <v>25</v>
      </c>
      <c r="G1725" s="19" t="str">
        <f t="shared" si="54"/>
        <v>21307</v>
      </c>
      <c r="I1725" s="32" t="s">
        <v>1969</v>
      </c>
      <c r="J1725" s="20">
        <v>6</v>
      </c>
      <c r="K1725" s="20" t="s">
        <v>2069</v>
      </c>
    </row>
    <row r="1726" spans="1:11">
      <c r="A1726" s="16" t="s">
        <v>2027</v>
      </c>
      <c r="B1726" s="17">
        <v>25</v>
      </c>
      <c r="C1726" s="17" t="str">
        <f t="shared" si="53"/>
        <v>201</v>
      </c>
      <c r="D1726" s="31" t="s">
        <v>1973</v>
      </c>
      <c r="E1726" s="19" t="s">
        <v>1977</v>
      </c>
      <c r="F1726" s="19">
        <v>7</v>
      </c>
      <c r="G1726" s="19" t="str">
        <f t="shared" si="54"/>
        <v>20103</v>
      </c>
      <c r="I1726" s="32" t="s">
        <v>1973</v>
      </c>
      <c r="J1726" s="20">
        <v>25</v>
      </c>
      <c r="K1726" s="20" t="s">
        <v>1971</v>
      </c>
    </row>
    <row r="1727" spans="1:11">
      <c r="A1727" s="16" t="s">
        <v>2081</v>
      </c>
      <c r="B1727" s="17">
        <v>39</v>
      </c>
      <c r="C1727" s="17" t="str">
        <f t="shared" si="53"/>
        <v>208</v>
      </c>
      <c r="D1727" s="31" t="s">
        <v>1973</v>
      </c>
      <c r="E1727" s="19" t="s">
        <v>1977</v>
      </c>
      <c r="F1727" s="19">
        <v>3</v>
      </c>
      <c r="G1727" s="19" t="str">
        <f t="shared" si="54"/>
        <v>20103</v>
      </c>
      <c r="I1727" s="32" t="s">
        <v>1973</v>
      </c>
      <c r="J1727" s="20">
        <v>39</v>
      </c>
      <c r="K1727" s="20" t="s">
        <v>2069</v>
      </c>
    </row>
    <row r="1728" spans="1:11">
      <c r="A1728" s="16" t="s">
        <v>2079</v>
      </c>
      <c r="B1728" s="17">
        <v>57</v>
      </c>
      <c r="C1728" s="17" t="str">
        <f t="shared" si="53"/>
        <v>208</v>
      </c>
      <c r="D1728" s="31" t="s">
        <v>1973</v>
      </c>
      <c r="E1728" s="19" t="s">
        <v>2205</v>
      </c>
      <c r="F1728" s="19">
        <v>2</v>
      </c>
      <c r="G1728" s="19" t="str">
        <f t="shared" si="54"/>
        <v>21301</v>
      </c>
      <c r="I1728" s="32" t="s">
        <v>1973</v>
      </c>
      <c r="J1728" s="20">
        <v>57</v>
      </c>
      <c r="K1728" s="20" t="s">
        <v>2069</v>
      </c>
    </row>
    <row r="1729" spans="1:11">
      <c r="A1729" s="16" t="s">
        <v>2101</v>
      </c>
      <c r="B1729" s="17">
        <v>90</v>
      </c>
      <c r="C1729" s="17" t="str">
        <f t="shared" si="53"/>
        <v>208</v>
      </c>
      <c r="D1729" s="31" t="s">
        <v>1973</v>
      </c>
      <c r="E1729" s="19" t="s">
        <v>2272</v>
      </c>
      <c r="F1729" s="19">
        <v>2</v>
      </c>
      <c r="G1729" s="19" t="str">
        <f t="shared" si="54"/>
        <v>21399</v>
      </c>
      <c r="I1729" s="32" t="s">
        <v>1973</v>
      </c>
      <c r="J1729" s="20">
        <v>90</v>
      </c>
      <c r="K1729" s="20" t="s">
        <v>2069</v>
      </c>
    </row>
    <row r="1730" spans="1:11">
      <c r="A1730" s="16" t="s">
        <v>2100</v>
      </c>
      <c r="B1730" s="17">
        <v>2</v>
      </c>
      <c r="C1730" s="17" t="str">
        <f t="shared" si="53"/>
        <v>208</v>
      </c>
      <c r="D1730" s="31" t="s">
        <v>1969</v>
      </c>
      <c r="E1730" s="19" t="s">
        <v>1998</v>
      </c>
      <c r="F1730" s="19">
        <v>1</v>
      </c>
      <c r="G1730" s="19" t="str">
        <f t="shared" si="54"/>
        <v>20106</v>
      </c>
      <c r="I1730" s="32" t="s">
        <v>1969</v>
      </c>
      <c r="J1730" s="20">
        <v>2</v>
      </c>
      <c r="K1730" s="20" t="s">
        <v>2069</v>
      </c>
    </row>
    <row r="1731" spans="1:11">
      <c r="A1731" s="16" t="s">
        <v>2080</v>
      </c>
      <c r="B1731" s="17">
        <v>12</v>
      </c>
      <c r="C1731" s="17" t="str">
        <f t="shared" ref="C1731:C1794" si="55">MID(A1731,1,3)</f>
        <v>208</v>
      </c>
      <c r="D1731" s="31" t="s">
        <v>1969</v>
      </c>
      <c r="E1731" s="19" t="s">
        <v>1968</v>
      </c>
      <c r="F1731" s="19">
        <v>1</v>
      </c>
      <c r="G1731" s="19" t="str">
        <f t="shared" ref="G1731:G1794" si="56">MID(E1731,1,5)</f>
        <v>20101</v>
      </c>
      <c r="I1731" s="32" t="s">
        <v>1969</v>
      </c>
      <c r="J1731" s="20">
        <v>12</v>
      </c>
      <c r="K1731" s="20" t="s">
        <v>2069</v>
      </c>
    </row>
    <row r="1732" spans="1:11">
      <c r="A1732" s="16" t="s">
        <v>2101</v>
      </c>
      <c r="B1732" s="17">
        <v>8</v>
      </c>
      <c r="C1732" s="17" t="str">
        <f t="shared" si="55"/>
        <v>208</v>
      </c>
      <c r="D1732" s="31" t="s">
        <v>1969</v>
      </c>
      <c r="E1732" s="19" t="s">
        <v>1970</v>
      </c>
      <c r="F1732" s="19">
        <v>1</v>
      </c>
      <c r="G1732" s="19" t="str">
        <f t="shared" si="56"/>
        <v>20805</v>
      </c>
      <c r="I1732" s="32" t="s">
        <v>1969</v>
      </c>
      <c r="J1732" s="20">
        <v>8</v>
      </c>
      <c r="K1732" s="20" t="s">
        <v>2069</v>
      </c>
    </row>
    <row r="1733" spans="1:11">
      <c r="A1733" s="16" t="s">
        <v>2101</v>
      </c>
      <c r="B1733" s="17">
        <v>3</v>
      </c>
      <c r="C1733" s="17" t="str">
        <f t="shared" si="55"/>
        <v>208</v>
      </c>
      <c r="D1733" s="31" t="s">
        <v>1973</v>
      </c>
      <c r="E1733" s="19" t="s">
        <v>2001</v>
      </c>
      <c r="F1733" s="19">
        <v>2</v>
      </c>
      <c r="G1733" s="19" t="str">
        <f t="shared" si="56"/>
        <v>20805</v>
      </c>
      <c r="I1733" s="32" t="s">
        <v>1973</v>
      </c>
      <c r="J1733" s="20">
        <v>3</v>
      </c>
      <c r="K1733" s="20" t="s">
        <v>2069</v>
      </c>
    </row>
    <row r="1734" spans="1:11">
      <c r="A1734" s="16" t="s">
        <v>2083</v>
      </c>
      <c r="B1734" s="17">
        <v>3</v>
      </c>
      <c r="C1734" s="17" t="str">
        <f t="shared" si="55"/>
        <v>208</v>
      </c>
      <c r="D1734" s="31" t="s">
        <v>1973</v>
      </c>
      <c r="E1734" s="19" t="s">
        <v>1976</v>
      </c>
      <c r="F1734" s="19">
        <v>6</v>
      </c>
      <c r="G1734" s="19" t="str">
        <f t="shared" si="56"/>
        <v>22102</v>
      </c>
      <c r="I1734" s="32" t="s">
        <v>1973</v>
      </c>
      <c r="J1734" s="20">
        <v>3</v>
      </c>
      <c r="K1734" s="20" t="s">
        <v>2069</v>
      </c>
    </row>
    <row r="1735" spans="1:11">
      <c r="A1735" s="16" t="s">
        <v>2219</v>
      </c>
      <c r="B1735" s="17">
        <v>6</v>
      </c>
      <c r="C1735" s="17" t="str">
        <f t="shared" si="55"/>
        <v>208</v>
      </c>
      <c r="D1735" s="31" t="s">
        <v>1973</v>
      </c>
      <c r="E1735" s="19" t="s">
        <v>1977</v>
      </c>
      <c r="F1735" s="19">
        <v>1</v>
      </c>
      <c r="G1735" s="19" t="str">
        <f t="shared" si="56"/>
        <v>20103</v>
      </c>
      <c r="I1735" s="32" t="s">
        <v>1973</v>
      </c>
      <c r="J1735" s="20">
        <v>6</v>
      </c>
      <c r="K1735" s="20" t="s">
        <v>2069</v>
      </c>
    </row>
    <row r="1736" spans="1:11">
      <c r="A1736" s="16" t="s">
        <v>2081</v>
      </c>
      <c r="B1736" s="17">
        <v>9</v>
      </c>
      <c r="C1736" s="17" t="str">
        <f t="shared" si="55"/>
        <v>208</v>
      </c>
      <c r="D1736" s="31" t="s">
        <v>1973</v>
      </c>
      <c r="E1736" s="19" t="s">
        <v>2270</v>
      </c>
      <c r="F1736" s="19">
        <v>20</v>
      </c>
      <c r="G1736" s="19" t="str">
        <f t="shared" si="56"/>
        <v>21307</v>
      </c>
      <c r="I1736" s="32" t="s">
        <v>1973</v>
      </c>
      <c r="J1736" s="20">
        <v>9</v>
      </c>
      <c r="K1736" s="20" t="s">
        <v>2069</v>
      </c>
    </row>
    <row r="1737" spans="1:11">
      <c r="A1737" s="16" t="s">
        <v>2220</v>
      </c>
      <c r="B1737" s="17">
        <v>1</v>
      </c>
      <c r="C1737" s="17" t="str">
        <f t="shared" si="55"/>
        <v>208</v>
      </c>
      <c r="D1737" s="31" t="s">
        <v>1973</v>
      </c>
      <c r="E1737" s="19" t="s">
        <v>1977</v>
      </c>
      <c r="F1737" s="19">
        <v>2</v>
      </c>
      <c r="G1737" s="19" t="str">
        <f t="shared" si="56"/>
        <v>20103</v>
      </c>
      <c r="I1737" s="32" t="s">
        <v>1973</v>
      </c>
      <c r="J1737" s="20">
        <v>1</v>
      </c>
      <c r="K1737" s="20" t="s">
        <v>2069</v>
      </c>
    </row>
    <row r="1738" spans="1:11">
      <c r="A1738" s="16" t="s">
        <v>2083</v>
      </c>
      <c r="B1738" s="17">
        <v>8</v>
      </c>
      <c r="C1738" s="17" t="str">
        <f t="shared" si="55"/>
        <v>208</v>
      </c>
      <c r="D1738" s="31" t="s">
        <v>1973</v>
      </c>
      <c r="E1738" s="19" t="s">
        <v>2156</v>
      </c>
      <c r="F1738" s="19">
        <v>38</v>
      </c>
      <c r="G1738" s="19" t="str">
        <f t="shared" si="56"/>
        <v>21307</v>
      </c>
      <c r="I1738" s="32" t="s">
        <v>1973</v>
      </c>
      <c r="J1738" s="20">
        <v>8</v>
      </c>
      <c r="K1738" s="20" t="s">
        <v>2069</v>
      </c>
    </row>
    <row r="1739" spans="1:11">
      <c r="A1739" s="16" t="s">
        <v>2221</v>
      </c>
      <c r="B1739" s="17">
        <v>4</v>
      </c>
      <c r="C1739" s="17" t="str">
        <f t="shared" si="55"/>
        <v>208</v>
      </c>
      <c r="D1739" s="31" t="s">
        <v>1969</v>
      </c>
      <c r="E1739" s="19" t="s">
        <v>1977</v>
      </c>
      <c r="F1739" s="19">
        <v>119</v>
      </c>
      <c r="G1739" s="19" t="str">
        <f t="shared" si="56"/>
        <v>20103</v>
      </c>
      <c r="I1739" s="32" t="s">
        <v>1969</v>
      </c>
      <c r="J1739" s="20">
        <v>4</v>
      </c>
      <c r="K1739" s="20" t="s">
        <v>2069</v>
      </c>
    </row>
    <row r="1740" spans="1:11">
      <c r="A1740" s="16" t="s">
        <v>2222</v>
      </c>
      <c r="B1740" s="17">
        <v>39</v>
      </c>
      <c r="C1740" s="17" t="str">
        <f t="shared" si="55"/>
        <v>210</v>
      </c>
      <c r="D1740" s="31" t="s">
        <v>1973</v>
      </c>
      <c r="E1740" s="19" t="s">
        <v>2205</v>
      </c>
      <c r="F1740" s="19">
        <v>2</v>
      </c>
      <c r="G1740" s="19" t="str">
        <f t="shared" si="56"/>
        <v>21301</v>
      </c>
      <c r="I1740" s="32" t="s">
        <v>1973</v>
      </c>
      <c r="J1740" s="20">
        <v>39</v>
      </c>
      <c r="K1740" s="20" t="s">
        <v>2104</v>
      </c>
    </row>
    <row r="1741" spans="1:11">
      <c r="A1741" s="16" t="s">
        <v>2222</v>
      </c>
      <c r="B1741" s="17">
        <v>1</v>
      </c>
      <c r="C1741" s="17" t="str">
        <f t="shared" si="55"/>
        <v>210</v>
      </c>
      <c r="D1741" s="31" t="s">
        <v>1973</v>
      </c>
      <c r="E1741" s="19" t="s">
        <v>1998</v>
      </c>
      <c r="F1741" s="19">
        <v>2</v>
      </c>
      <c r="G1741" s="19" t="str">
        <f t="shared" si="56"/>
        <v>20106</v>
      </c>
      <c r="I1741" s="32" t="s">
        <v>1973</v>
      </c>
      <c r="J1741" s="20">
        <v>1</v>
      </c>
      <c r="K1741" s="20" t="s">
        <v>2104</v>
      </c>
    </row>
    <row r="1742" spans="1:11">
      <c r="A1742" s="16" t="s">
        <v>2079</v>
      </c>
      <c r="B1742" s="17">
        <v>210</v>
      </c>
      <c r="C1742" s="17" t="str">
        <f t="shared" si="55"/>
        <v>208</v>
      </c>
      <c r="D1742" s="31" t="s">
        <v>1973</v>
      </c>
      <c r="E1742" s="19" t="s">
        <v>2234</v>
      </c>
      <c r="F1742" s="19">
        <v>62</v>
      </c>
      <c r="G1742" s="19" t="str">
        <f t="shared" si="56"/>
        <v>21111</v>
      </c>
      <c r="I1742" s="32" t="s">
        <v>1973</v>
      </c>
      <c r="J1742" s="20">
        <v>210</v>
      </c>
      <c r="K1742" s="20" t="s">
        <v>2069</v>
      </c>
    </row>
    <row r="1743" spans="1:11">
      <c r="A1743" s="16" t="s">
        <v>2079</v>
      </c>
      <c r="B1743" s="17">
        <v>225</v>
      </c>
      <c r="C1743" s="17" t="str">
        <f t="shared" si="55"/>
        <v>208</v>
      </c>
      <c r="D1743" s="31" t="s">
        <v>1973</v>
      </c>
      <c r="E1743" s="19" t="s">
        <v>2270</v>
      </c>
      <c r="F1743" s="19">
        <v>34</v>
      </c>
      <c r="G1743" s="19" t="str">
        <f t="shared" si="56"/>
        <v>21307</v>
      </c>
      <c r="I1743" s="32" t="s">
        <v>1973</v>
      </c>
      <c r="J1743" s="20">
        <v>225</v>
      </c>
      <c r="K1743" s="20" t="s">
        <v>2069</v>
      </c>
    </row>
    <row r="1744" spans="1:11">
      <c r="A1744" s="16" t="s">
        <v>2079</v>
      </c>
      <c r="B1744" s="17">
        <v>126</v>
      </c>
      <c r="C1744" s="17" t="str">
        <f t="shared" si="55"/>
        <v>208</v>
      </c>
      <c r="D1744" s="31" t="s">
        <v>1973</v>
      </c>
      <c r="E1744" s="19" t="s">
        <v>2270</v>
      </c>
      <c r="F1744" s="19">
        <v>57</v>
      </c>
      <c r="G1744" s="19" t="str">
        <f t="shared" si="56"/>
        <v>21307</v>
      </c>
      <c r="I1744" s="32" t="s">
        <v>1973</v>
      </c>
      <c r="J1744" s="20">
        <v>126</v>
      </c>
      <c r="K1744" s="20" t="s">
        <v>2069</v>
      </c>
    </row>
    <row r="1745" spans="1:11">
      <c r="A1745" s="16" t="s">
        <v>2081</v>
      </c>
      <c r="B1745" s="17">
        <v>20</v>
      </c>
      <c r="C1745" s="17" t="str">
        <f t="shared" si="55"/>
        <v>208</v>
      </c>
      <c r="D1745" s="31" t="s">
        <v>1973</v>
      </c>
      <c r="E1745" s="19" t="s">
        <v>1977</v>
      </c>
      <c r="F1745" s="19">
        <v>1</v>
      </c>
      <c r="G1745" s="19" t="str">
        <f t="shared" si="56"/>
        <v>20103</v>
      </c>
      <c r="I1745" s="32" t="s">
        <v>1973</v>
      </c>
      <c r="J1745" s="20">
        <v>20</v>
      </c>
      <c r="K1745" s="20" t="s">
        <v>2069</v>
      </c>
    </row>
    <row r="1746" spans="1:11">
      <c r="A1746" s="16" t="s">
        <v>2079</v>
      </c>
      <c r="B1746" s="17">
        <v>122</v>
      </c>
      <c r="C1746" s="17" t="str">
        <f t="shared" si="55"/>
        <v>208</v>
      </c>
      <c r="D1746" s="31" t="s">
        <v>1973</v>
      </c>
      <c r="E1746" s="19" t="s">
        <v>1976</v>
      </c>
      <c r="F1746" s="19">
        <v>6</v>
      </c>
      <c r="G1746" s="19" t="str">
        <f t="shared" si="56"/>
        <v>22102</v>
      </c>
      <c r="I1746" s="32" t="s">
        <v>1973</v>
      </c>
      <c r="J1746" s="20">
        <v>122</v>
      </c>
      <c r="K1746" s="20" t="s">
        <v>2069</v>
      </c>
    </row>
    <row r="1747" spans="1:11">
      <c r="A1747" s="16" t="s">
        <v>2073</v>
      </c>
      <c r="B1747" s="17">
        <v>6</v>
      </c>
      <c r="C1747" s="17" t="str">
        <f t="shared" si="55"/>
        <v>208</v>
      </c>
      <c r="D1747" s="31" t="s">
        <v>1969</v>
      </c>
      <c r="E1747" s="19" t="s">
        <v>1970</v>
      </c>
      <c r="F1747" s="19">
        <v>1</v>
      </c>
      <c r="G1747" s="19" t="str">
        <f t="shared" si="56"/>
        <v>20805</v>
      </c>
      <c r="I1747" s="32" t="s">
        <v>1969</v>
      </c>
      <c r="J1747" s="20">
        <v>6</v>
      </c>
      <c r="K1747" s="20" t="s">
        <v>2069</v>
      </c>
    </row>
    <row r="1748" spans="1:11">
      <c r="A1748" s="16">
        <v>2299999</v>
      </c>
      <c r="B1748" s="17">
        <v>45</v>
      </c>
      <c r="C1748" s="17" t="str">
        <f t="shared" si="55"/>
        <v>229</v>
      </c>
      <c r="D1748" s="31" t="s">
        <v>1969</v>
      </c>
      <c r="E1748" s="19" t="s">
        <v>1970</v>
      </c>
      <c r="F1748" s="19">
        <v>1</v>
      </c>
      <c r="G1748" s="19" t="str">
        <f t="shared" si="56"/>
        <v>20805</v>
      </c>
      <c r="I1748" s="32" t="s">
        <v>1969</v>
      </c>
      <c r="J1748" s="20">
        <v>45</v>
      </c>
      <c r="K1748" s="20" t="s">
        <v>2188</v>
      </c>
    </row>
    <row r="1749" spans="1:11">
      <c r="A1749" s="16">
        <v>2299999</v>
      </c>
      <c r="B1749" s="17">
        <v>60</v>
      </c>
      <c r="C1749" s="17" t="str">
        <f t="shared" si="55"/>
        <v>229</v>
      </c>
      <c r="D1749" s="31" t="s">
        <v>1969</v>
      </c>
      <c r="E1749" s="19" t="s">
        <v>1977</v>
      </c>
      <c r="F1749" s="19">
        <v>1</v>
      </c>
      <c r="G1749" s="19" t="str">
        <f t="shared" si="56"/>
        <v>20103</v>
      </c>
      <c r="I1749" s="32" t="s">
        <v>1969</v>
      </c>
      <c r="J1749" s="20">
        <v>60</v>
      </c>
      <c r="K1749" s="20" t="s">
        <v>2188</v>
      </c>
    </row>
    <row r="1750" spans="1:11">
      <c r="A1750" s="16">
        <v>2299999</v>
      </c>
      <c r="B1750" s="17">
        <v>4</v>
      </c>
      <c r="C1750" s="17" t="str">
        <f t="shared" si="55"/>
        <v>229</v>
      </c>
      <c r="D1750" s="31" t="s">
        <v>1969</v>
      </c>
      <c r="E1750" s="19" t="s">
        <v>1970</v>
      </c>
      <c r="F1750" s="19">
        <v>1</v>
      </c>
      <c r="G1750" s="19" t="str">
        <f t="shared" si="56"/>
        <v>20805</v>
      </c>
      <c r="I1750" s="32" t="s">
        <v>1969</v>
      </c>
      <c r="J1750" s="20">
        <v>4</v>
      </c>
      <c r="K1750" s="20" t="s">
        <v>2188</v>
      </c>
    </row>
    <row r="1751" spans="1:11">
      <c r="A1751" s="16" t="s">
        <v>2223</v>
      </c>
      <c r="B1751" s="17">
        <v>4</v>
      </c>
      <c r="C1751" s="17" t="str">
        <f t="shared" si="55"/>
        <v>215</v>
      </c>
      <c r="D1751" s="31" t="s">
        <v>1973</v>
      </c>
      <c r="E1751" s="19" t="s">
        <v>1977</v>
      </c>
      <c r="F1751" s="19">
        <v>1</v>
      </c>
      <c r="G1751" s="19" t="str">
        <f t="shared" si="56"/>
        <v>20103</v>
      </c>
      <c r="I1751" s="32" t="s">
        <v>1973</v>
      </c>
      <c r="J1751" s="20">
        <v>4</v>
      </c>
      <c r="K1751" s="20" t="s">
        <v>2164</v>
      </c>
    </row>
    <row r="1752" spans="1:11">
      <c r="A1752" s="16" t="s">
        <v>2125</v>
      </c>
      <c r="B1752" s="17">
        <v>10</v>
      </c>
      <c r="C1752" s="17" t="str">
        <f t="shared" si="55"/>
        <v>212</v>
      </c>
      <c r="D1752" s="31" t="s">
        <v>1969</v>
      </c>
      <c r="E1752" s="19" t="s">
        <v>1977</v>
      </c>
      <c r="F1752" s="19">
        <v>4</v>
      </c>
      <c r="G1752" s="19" t="str">
        <f t="shared" si="56"/>
        <v>20103</v>
      </c>
      <c r="I1752" s="32" t="s">
        <v>1969</v>
      </c>
      <c r="J1752" s="20">
        <v>10</v>
      </c>
      <c r="K1752" s="20" t="s">
        <v>2126</v>
      </c>
    </row>
    <row r="1753" spans="1:11">
      <c r="A1753" s="16" t="s">
        <v>2125</v>
      </c>
      <c r="B1753" s="17">
        <v>1</v>
      </c>
      <c r="C1753" s="17" t="str">
        <f t="shared" si="55"/>
        <v>212</v>
      </c>
      <c r="D1753" s="31" t="s">
        <v>1973</v>
      </c>
      <c r="E1753" s="19" t="s">
        <v>1977</v>
      </c>
      <c r="F1753" s="19">
        <v>3</v>
      </c>
      <c r="G1753" s="19" t="str">
        <f t="shared" si="56"/>
        <v>20103</v>
      </c>
      <c r="I1753" s="32" t="s">
        <v>1973</v>
      </c>
      <c r="J1753" s="20">
        <v>1</v>
      </c>
      <c r="K1753" s="20" t="s">
        <v>2126</v>
      </c>
    </row>
    <row r="1754" spans="1:11">
      <c r="A1754" s="16" t="s">
        <v>2125</v>
      </c>
      <c r="B1754" s="17">
        <v>14</v>
      </c>
      <c r="C1754" s="17" t="str">
        <f t="shared" si="55"/>
        <v>212</v>
      </c>
      <c r="D1754" s="31" t="s">
        <v>1969</v>
      </c>
      <c r="E1754" s="19" t="s">
        <v>2230</v>
      </c>
      <c r="F1754" s="19">
        <v>2</v>
      </c>
      <c r="G1754" s="19" t="str">
        <f t="shared" si="56"/>
        <v>21104</v>
      </c>
      <c r="I1754" s="32" t="s">
        <v>1969</v>
      </c>
      <c r="J1754" s="20">
        <v>14</v>
      </c>
      <c r="K1754" s="20" t="s">
        <v>2126</v>
      </c>
    </row>
    <row r="1755" spans="1:11">
      <c r="A1755" s="16" t="s">
        <v>2125</v>
      </c>
      <c r="B1755" s="17">
        <v>2</v>
      </c>
      <c r="C1755" s="17" t="str">
        <f t="shared" si="55"/>
        <v>212</v>
      </c>
      <c r="D1755" s="31" t="s">
        <v>1969</v>
      </c>
      <c r="E1755" s="19" t="s">
        <v>2156</v>
      </c>
      <c r="F1755" s="19">
        <v>15</v>
      </c>
      <c r="G1755" s="19" t="str">
        <f t="shared" si="56"/>
        <v>21307</v>
      </c>
      <c r="I1755" s="32" t="s">
        <v>1969</v>
      </c>
      <c r="J1755" s="20">
        <v>2</v>
      </c>
      <c r="K1755" s="20" t="s">
        <v>2126</v>
      </c>
    </row>
    <row r="1756" spans="1:11">
      <c r="A1756" s="16" t="s">
        <v>2125</v>
      </c>
      <c r="B1756" s="17">
        <v>4</v>
      </c>
      <c r="C1756" s="17" t="str">
        <f t="shared" si="55"/>
        <v>212</v>
      </c>
      <c r="D1756" s="31" t="s">
        <v>1969</v>
      </c>
      <c r="E1756" s="19" t="s">
        <v>2156</v>
      </c>
      <c r="F1756" s="19">
        <v>46</v>
      </c>
      <c r="G1756" s="19" t="str">
        <f t="shared" si="56"/>
        <v>21307</v>
      </c>
      <c r="I1756" s="32" t="s">
        <v>1969</v>
      </c>
      <c r="J1756" s="20">
        <v>4</v>
      </c>
      <c r="K1756" s="20" t="s">
        <v>2126</v>
      </c>
    </row>
    <row r="1757" spans="1:11">
      <c r="A1757" s="16" t="s">
        <v>2125</v>
      </c>
      <c r="B1757" s="17">
        <v>65</v>
      </c>
      <c r="C1757" s="17" t="str">
        <f t="shared" si="55"/>
        <v>212</v>
      </c>
      <c r="D1757" s="31" t="s">
        <v>1969</v>
      </c>
      <c r="E1757" s="19" t="s">
        <v>1977</v>
      </c>
      <c r="F1757" s="19">
        <v>3</v>
      </c>
      <c r="G1757" s="19" t="str">
        <f t="shared" si="56"/>
        <v>20103</v>
      </c>
      <c r="I1757" s="32" t="s">
        <v>1969</v>
      </c>
      <c r="J1757" s="20">
        <v>65</v>
      </c>
      <c r="K1757" s="20" t="s">
        <v>2126</v>
      </c>
    </row>
    <row r="1758" spans="1:11">
      <c r="A1758" s="16" t="s">
        <v>2125</v>
      </c>
      <c r="B1758" s="17">
        <v>6</v>
      </c>
      <c r="C1758" s="17" t="str">
        <f t="shared" si="55"/>
        <v>212</v>
      </c>
      <c r="D1758" s="31" t="s">
        <v>1969</v>
      </c>
      <c r="E1758" s="19" t="s">
        <v>1977</v>
      </c>
      <c r="F1758" s="19">
        <v>102</v>
      </c>
      <c r="G1758" s="19" t="str">
        <f t="shared" si="56"/>
        <v>20103</v>
      </c>
      <c r="I1758" s="32" t="s">
        <v>1969</v>
      </c>
      <c r="J1758" s="20">
        <v>6</v>
      </c>
      <c r="K1758" s="20" t="s">
        <v>2126</v>
      </c>
    </row>
    <row r="1759" spans="1:11">
      <c r="A1759" s="16" t="s">
        <v>2125</v>
      </c>
      <c r="B1759" s="17">
        <v>2</v>
      </c>
      <c r="C1759" s="17" t="str">
        <f t="shared" si="55"/>
        <v>212</v>
      </c>
      <c r="D1759" s="31" t="s">
        <v>1969</v>
      </c>
      <c r="E1759" s="19" t="s">
        <v>2148</v>
      </c>
      <c r="F1759" s="19">
        <v>4</v>
      </c>
      <c r="G1759" s="19" t="str">
        <f t="shared" si="56"/>
        <v>21302</v>
      </c>
      <c r="I1759" s="32" t="s">
        <v>1969</v>
      </c>
      <c r="J1759" s="20">
        <v>2</v>
      </c>
      <c r="K1759" s="20" t="s">
        <v>2126</v>
      </c>
    </row>
    <row r="1760" spans="1:11">
      <c r="A1760" s="16" t="s">
        <v>2125</v>
      </c>
      <c r="B1760" s="17">
        <v>6</v>
      </c>
      <c r="C1760" s="17" t="str">
        <f t="shared" si="55"/>
        <v>212</v>
      </c>
      <c r="D1760" s="31" t="s">
        <v>1972</v>
      </c>
      <c r="E1760" s="19" t="s">
        <v>2136</v>
      </c>
      <c r="F1760" s="19">
        <v>3</v>
      </c>
      <c r="G1760" s="19" t="str">
        <f t="shared" si="56"/>
        <v>21301</v>
      </c>
      <c r="I1760" s="32" t="s">
        <v>1972</v>
      </c>
      <c r="J1760" s="20">
        <v>6</v>
      </c>
      <c r="K1760" s="20" t="s">
        <v>2126</v>
      </c>
    </row>
    <row r="1761" spans="1:11">
      <c r="A1761" s="16" t="s">
        <v>2125</v>
      </c>
      <c r="B1761" s="17">
        <v>2</v>
      </c>
      <c r="C1761" s="17" t="str">
        <f t="shared" si="55"/>
        <v>212</v>
      </c>
      <c r="D1761" s="31" t="s">
        <v>1972</v>
      </c>
      <c r="E1761" s="19" t="s">
        <v>2205</v>
      </c>
      <c r="F1761" s="19">
        <v>3</v>
      </c>
      <c r="G1761" s="19" t="str">
        <f t="shared" si="56"/>
        <v>21301</v>
      </c>
      <c r="I1761" s="32" t="s">
        <v>1972</v>
      </c>
      <c r="J1761" s="20">
        <v>2</v>
      </c>
      <c r="K1761" s="20" t="s">
        <v>2126</v>
      </c>
    </row>
    <row r="1762" spans="1:11">
      <c r="A1762" s="16" t="s">
        <v>2134</v>
      </c>
      <c r="B1762" s="17">
        <v>10</v>
      </c>
      <c r="C1762" s="17" t="str">
        <f t="shared" si="55"/>
        <v>212</v>
      </c>
      <c r="D1762" s="31" t="s">
        <v>1972</v>
      </c>
      <c r="E1762" s="19" t="s">
        <v>1998</v>
      </c>
      <c r="F1762" s="19">
        <v>2</v>
      </c>
      <c r="G1762" s="19" t="str">
        <f t="shared" si="56"/>
        <v>20106</v>
      </c>
      <c r="I1762" s="32" t="s">
        <v>1972</v>
      </c>
      <c r="J1762" s="20">
        <v>10</v>
      </c>
      <c r="K1762" s="20" t="s">
        <v>2126</v>
      </c>
    </row>
    <row r="1763" spans="1:11">
      <c r="A1763" s="16" t="s">
        <v>2223</v>
      </c>
      <c r="B1763" s="17">
        <v>5</v>
      </c>
      <c r="C1763" s="17" t="str">
        <f t="shared" si="55"/>
        <v>215</v>
      </c>
      <c r="D1763" s="31" t="s">
        <v>1972</v>
      </c>
      <c r="E1763" s="19" t="s">
        <v>2027</v>
      </c>
      <c r="F1763" s="19">
        <v>1</v>
      </c>
      <c r="G1763" s="19" t="str">
        <f t="shared" si="56"/>
        <v>20199</v>
      </c>
      <c r="I1763" s="32" t="s">
        <v>1972</v>
      </c>
      <c r="J1763" s="20">
        <v>5</v>
      </c>
      <c r="K1763" s="20" t="s">
        <v>2164</v>
      </c>
    </row>
    <row r="1764" spans="1:11">
      <c r="A1764" s="16" t="s">
        <v>1970</v>
      </c>
      <c r="B1764" s="17">
        <v>1</v>
      </c>
      <c r="C1764" s="17" t="str">
        <f t="shared" si="55"/>
        <v>208</v>
      </c>
      <c r="D1764" s="31" t="s">
        <v>1973</v>
      </c>
      <c r="E1764" s="19" t="s">
        <v>1976</v>
      </c>
      <c r="F1764" s="19">
        <v>3</v>
      </c>
      <c r="G1764" s="19" t="str">
        <f t="shared" si="56"/>
        <v>22102</v>
      </c>
      <c r="I1764" s="32" t="s">
        <v>1973</v>
      </c>
      <c r="J1764" s="20">
        <v>1</v>
      </c>
      <c r="K1764" s="20" t="s">
        <v>2069</v>
      </c>
    </row>
    <row r="1765" spans="1:11">
      <c r="A1765" s="16" t="s">
        <v>2125</v>
      </c>
      <c r="B1765" s="17">
        <v>1</v>
      </c>
      <c r="C1765" s="17" t="str">
        <f t="shared" si="55"/>
        <v>212</v>
      </c>
      <c r="D1765" s="31" t="s">
        <v>1973</v>
      </c>
      <c r="E1765" s="19" t="s">
        <v>1977</v>
      </c>
      <c r="F1765" s="19">
        <v>2</v>
      </c>
      <c r="G1765" s="19" t="str">
        <f t="shared" si="56"/>
        <v>20103</v>
      </c>
      <c r="I1765" s="32" t="s">
        <v>1973</v>
      </c>
      <c r="J1765" s="20">
        <v>1</v>
      </c>
      <c r="K1765" s="20" t="s">
        <v>2126</v>
      </c>
    </row>
    <row r="1766" spans="1:11">
      <c r="A1766" s="16" t="s">
        <v>2125</v>
      </c>
      <c r="B1766" s="17">
        <v>28</v>
      </c>
      <c r="C1766" s="17" t="str">
        <f t="shared" si="55"/>
        <v>212</v>
      </c>
      <c r="D1766" s="31" t="s">
        <v>1969</v>
      </c>
      <c r="E1766" s="19" t="s">
        <v>1977</v>
      </c>
      <c r="F1766" s="19">
        <v>1</v>
      </c>
      <c r="G1766" s="19" t="str">
        <f t="shared" si="56"/>
        <v>20103</v>
      </c>
      <c r="I1766" s="32" t="s">
        <v>1969</v>
      </c>
      <c r="J1766" s="20">
        <v>28</v>
      </c>
      <c r="K1766" s="20" t="s">
        <v>2126</v>
      </c>
    </row>
    <row r="1767" spans="1:11">
      <c r="A1767" s="16" t="s">
        <v>2125</v>
      </c>
      <c r="B1767" s="17">
        <v>7</v>
      </c>
      <c r="C1767" s="17" t="str">
        <f t="shared" si="55"/>
        <v>212</v>
      </c>
      <c r="D1767" s="31" t="s">
        <v>1969</v>
      </c>
      <c r="E1767" s="19" t="s">
        <v>2156</v>
      </c>
      <c r="F1767" s="19">
        <v>20</v>
      </c>
      <c r="G1767" s="19" t="str">
        <f t="shared" si="56"/>
        <v>21307</v>
      </c>
      <c r="I1767" s="32" t="s">
        <v>1969</v>
      </c>
      <c r="J1767" s="20">
        <v>7</v>
      </c>
      <c r="K1767" s="20" t="s">
        <v>2126</v>
      </c>
    </row>
    <row r="1768" spans="1:11">
      <c r="A1768" s="16" t="s">
        <v>2125</v>
      </c>
      <c r="B1768" s="17">
        <v>2</v>
      </c>
      <c r="C1768" s="17" t="str">
        <f t="shared" si="55"/>
        <v>212</v>
      </c>
      <c r="D1768" s="31" t="s">
        <v>1969</v>
      </c>
      <c r="E1768" s="19" t="s">
        <v>2271</v>
      </c>
      <c r="F1768" s="19">
        <v>65</v>
      </c>
      <c r="G1768" s="19" t="str">
        <f t="shared" si="56"/>
        <v>21307</v>
      </c>
      <c r="I1768" s="32" t="s">
        <v>1969</v>
      </c>
      <c r="J1768" s="20">
        <v>2</v>
      </c>
      <c r="K1768" s="20" t="s">
        <v>2126</v>
      </c>
    </row>
    <row r="1769" spans="1:11">
      <c r="A1769" s="16" t="s">
        <v>2010</v>
      </c>
      <c r="B1769" s="17">
        <v>6</v>
      </c>
      <c r="C1769" s="17" t="str">
        <f t="shared" si="55"/>
        <v>201</v>
      </c>
      <c r="D1769" s="31" t="s">
        <v>1969</v>
      </c>
      <c r="E1769" s="19" t="s">
        <v>1976</v>
      </c>
      <c r="F1769" s="19">
        <v>1</v>
      </c>
      <c r="G1769" s="19" t="str">
        <f t="shared" si="56"/>
        <v>22102</v>
      </c>
      <c r="I1769" s="32" t="s">
        <v>1969</v>
      </c>
      <c r="J1769" s="20">
        <v>6</v>
      </c>
      <c r="K1769" s="20" t="s">
        <v>1971</v>
      </c>
    </row>
    <row r="1770" spans="1:11">
      <c r="A1770" s="16" t="s">
        <v>2125</v>
      </c>
      <c r="B1770" s="17">
        <v>1</v>
      </c>
      <c r="C1770" s="17" t="str">
        <f t="shared" si="55"/>
        <v>212</v>
      </c>
      <c r="D1770" s="31" t="s">
        <v>1972</v>
      </c>
      <c r="E1770" s="19" t="s">
        <v>1977</v>
      </c>
      <c r="F1770" s="19">
        <v>2</v>
      </c>
      <c r="G1770" s="19" t="str">
        <f t="shared" si="56"/>
        <v>20103</v>
      </c>
      <c r="I1770" s="32" t="s">
        <v>1972</v>
      </c>
      <c r="J1770" s="20">
        <v>1</v>
      </c>
      <c r="K1770" s="20" t="s">
        <v>2126</v>
      </c>
    </row>
    <row r="1771" spans="1:11">
      <c r="A1771" s="16" t="s">
        <v>2027</v>
      </c>
      <c r="B1771" s="17">
        <v>10</v>
      </c>
      <c r="C1771" s="17" t="str">
        <f t="shared" si="55"/>
        <v>201</v>
      </c>
      <c r="D1771" s="31" t="s">
        <v>1972</v>
      </c>
      <c r="E1771" s="19" t="s">
        <v>1977</v>
      </c>
      <c r="F1771" s="19">
        <v>1</v>
      </c>
      <c r="G1771" s="19" t="str">
        <f t="shared" si="56"/>
        <v>20103</v>
      </c>
      <c r="I1771" s="32" t="s">
        <v>1972</v>
      </c>
      <c r="J1771" s="20">
        <v>10</v>
      </c>
      <c r="K1771" s="20" t="s">
        <v>1971</v>
      </c>
    </row>
    <row r="1772" spans="1:11">
      <c r="A1772" s="16" t="s">
        <v>2223</v>
      </c>
      <c r="B1772" s="17">
        <v>16</v>
      </c>
      <c r="C1772" s="17" t="str">
        <f t="shared" si="55"/>
        <v>215</v>
      </c>
      <c r="D1772" s="31" t="s">
        <v>1972</v>
      </c>
      <c r="E1772" s="19" t="s">
        <v>1977</v>
      </c>
      <c r="F1772" s="19">
        <v>2</v>
      </c>
      <c r="G1772" s="19" t="str">
        <f t="shared" si="56"/>
        <v>20103</v>
      </c>
      <c r="I1772" s="32" t="s">
        <v>1972</v>
      </c>
      <c r="J1772" s="20">
        <v>16</v>
      </c>
      <c r="K1772" s="20" t="s">
        <v>2164</v>
      </c>
    </row>
    <row r="1773" spans="1:11">
      <c r="A1773" s="16" t="s">
        <v>1976</v>
      </c>
      <c r="B1773" s="17">
        <v>5</v>
      </c>
      <c r="C1773" s="17" t="str">
        <f t="shared" si="55"/>
        <v>221</v>
      </c>
      <c r="D1773" s="31" t="s">
        <v>1972</v>
      </c>
      <c r="E1773" s="19" t="s">
        <v>2136</v>
      </c>
      <c r="F1773" s="19">
        <v>25</v>
      </c>
      <c r="G1773" s="19" t="str">
        <f t="shared" si="56"/>
        <v>21301</v>
      </c>
      <c r="I1773" s="32" t="s">
        <v>1972</v>
      </c>
      <c r="J1773" s="20">
        <v>5</v>
      </c>
      <c r="K1773" s="20" t="s">
        <v>2173</v>
      </c>
    </row>
    <row r="1774" spans="1:11">
      <c r="A1774" s="16" t="s">
        <v>1970</v>
      </c>
      <c r="B1774" s="17">
        <v>1</v>
      </c>
      <c r="C1774" s="17" t="str">
        <f t="shared" si="55"/>
        <v>208</v>
      </c>
      <c r="D1774" s="31" t="s">
        <v>1973</v>
      </c>
      <c r="E1774" s="19" t="s">
        <v>1977</v>
      </c>
      <c r="F1774" s="19">
        <v>3</v>
      </c>
      <c r="G1774" s="19" t="str">
        <f t="shared" si="56"/>
        <v>20103</v>
      </c>
      <c r="I1774" s="32" t="s">
        <v>1973</v>
      </c>
      <c r="J1774" s="20">
        <v>1</v>
      </c>
      <c r="K1774" s="20" t="s">
        <v>2069</v>
      </c>
    </row>
    <row r="1775" spans="1:11">
      <c r="A1775" s="16" t="s">
        <v>1970</v>
      </c>
      <c r="B1775" s="17">
        <v>1</v>
      </c>
      <c r="C1775" s="17" t="str">
        <f t="shared" si="55"/>
        <v>208</v>
      </c>
      <c r="D1775" s="31" t="s">
        <v>1973</v>
      </c>
      <c r="E1775" s="19" t="s">
        <v>1977</v>
      </c>
      <c r="F1775" s="19">
        <v>30</v>
      </c>
      <c r="G1775" s="19" t="str">
        <f t="shared" si="56"/>
        <v>20103</v>
      </c>
      <c r="I1775" s="32" t="s">
        <v>1973</v>
      </c>
      <c r="J1775" s="20">
        <v>1</v>
      </c>
      <c r="K1775" s="20" t="s">
        <v>2069</v>
      </c>
    </row>
    <row r="1776" spans="1:11">
      <c r="A1776" s="16" t="s">
        <v>2125</v>
      </c>
      <c r="B1776" s="17">
        <v>3</v>
      </c>
      <c r="C1776" s="17" t="str">
        <f t="shared" si="55"/>
        <v>212</v>
      </c>
      <c r="D1776" s="31" t="s">
        <v>1969</v>
      </c>
      <c r="E1776" s="19" t="s">
        <v>2136</v>
      </c>
      <c r="F1776" s="19">
        <v>1</v>
      </c>
      <c r="G1776" s="19" t="str">
        <f t="shared" si="56"/>
        <v>21301</v>
      </c>
      <c r="I1776" s="32" t="s">
        <v>1969</v>
      </c>
      <c r="J1776" s="20">
        <v>3</v>
      </c>
      <c r="K1776" s="20" t="s">
        <v>2126</v>
      </c>
    </row>
    <row r="1777" spans="1:11">
      <c r="A1777" s="16" t="s">
        <v>2125</v>
      </c>
      <c r="B1777" s="17">
        <v>2</v>
      </c>
      <c r="C1777" s="17" t="str">
        <f t="shared" si="55"/>
        <v>212</v>
      </c>
      <c r="D1777" s="31" t="s">
        <v>1969</v>
      </c>
      <c r="E1777" s="19" t="s">
        <v>2205</v>
      </c>
      <c r="F1777" s="19">
        <v>2</v>
      </c>
      <c r="G1777" s="19" t="str">
        <f t="shared" si="56"/>
        <v>21301</v>
      </c>
      <c r="I1777" s="32" t="s">
        <v>1969</v>
      </c>
      <c r="J1777" s="20">
        <v>2</v>
      </c>
      <c r="K1777" s="20" t="s">
        <v>2126</v>
      </c>
    </row>
    <row r="1778" spans="1:11">
      <c r="A1778" s="16" t="s">
        <v>2125</v>
      </c>
      <c r="B1778" s="17">
        <v>2</v>
      </c>
      <c r="C1778" s="17" t="str">
        <f t="shared" si="55"/>
        <v>212</v>
      </c>
      <c r="D1778" s="31" t="s">
        <v>1969</v>
      </c>
      <c r="E1778" s="19" t="s">
        <v>2271</v>
      </c>
      <c r="F1778" s="19">
        <v>24</v>
      </c>
      <c r="G1778" s="19" t="str">
        <f t="shared" si="56"/>
        <v>21307</v>
      </c>
      <c r="I1778" s="32" t="s">
        <v>1969</v>
      </c>
      <c r="J1778" s="20">
        <v>2</v>
      </c>
      <c r="K1778" s="20" t="s">
        <v>2126</v>
      </c>
    </row>
    <row r="1779" spans="1:11">
      <c r="A1779" s="16" t="s">
        <v>2125</v>
      </c>
      <c r="B1779" s="17">
        <v>1</v>
      </c>
      <c r="C1779" s="17" t="str">
        <f t="shared" si="55"/>
        <v>212</v>
      </c>
      <c r="D1779" s="31" t="s">
        <v>1972</v>
      </c>
      <c r="E1779" s="19" t="s">
        <v>1977</v>
      </c>
      <c r="F1779" s="19">
        <v>1</v>
      </c>
      <c r="G1779" s="19" t="str">
        <f t="shared" si="56"/>
        <v>20103</v>
      </c>
      <c r="I1779" s="32" t="s">
        <v>1972</v>
      </c>
      <c r="J1779" s="20">
        <v>1</v>
      </c>
      <c r="K1779" s="20" t="s">
        <v>2126</v>
      </c>
    </row>
    <row r="1780" spans="1:11">
      <c r="A1780" s="16" t="s">
        <v>2125</v>
      </c>
      <c r="B1780" s="17">
        <v>41</v>
      </c>
      <c r="C1780" s="17" t="str">
        <f t="shared" si="55"/>
        <v>212</v>
      </c>
      <c r="D1780" s="31" t="s">
        <v>1969</v>
      </c>
      <c r="E1780" s="19" t="s">
        <v>1976</v>
      </c>
      <c r="F1780" s="19">
        <v>12</v>
      </c>
      <c r="G1780" s="19" t="str">
        <f t="shared" si="56"/>
        <v>22102</v>
      </c>
      <c r="I1780" s="32" t="s">
        <v>1969</v>
      </c>
      <c r="J1780" s="20">
        <v>41</v>
      </c>
      <c r="K1780" s="20" t="s">
        <v>2126</v>
      </c>
    </row>
    <row r="1781" spans="1:11">
      <c r="A1781" s="16" t="s">
        <v>2125</v>
      </c>
      <c r="B1781" s="17">
        <v>2</v>
      </c>
      <c r="C1781" s="17" t="str">
        <f t="shared" si="55"/>
        <v>212</v>
      </c>
      <c r="D1781" s="31" t="s">
        <v>1969</v>
      </c>
      <c r="E1781" s="19" t="s">
        <v>1970</v>
      </c>
      <c r="F1781" s="19">
        <v>7</v>
      </c>
      <c r="G1781" s="19" t="str">
        <f t="shared" si="56"/>
        <v>20805</v>
      </c>
      <c r="I1781" s="32" t="s">
        <v>1969</v>
      </c>
      <c r="J1781" s="20">
        <v>2</v>
      </c>
      <c r="K1781" s="20" t="s">
        <v>2126</v>
      </c>
    </row>
    <row r="1782" spans="1:11">
      <c r="A1782" s="16" t="s">
        <v>2125</v>
      </c>
      <c r="B1782" s="17">
        <v>6</v>
      </c>
      <c r="C1782" s="17" t="str">
        <f t="shared" si="55"/>
        <v>212</v>
      </c>
      <c r="D1782" s="31" t="s">
        <v>1972</v>
      </c>
      <c r="E1782" s="19" t="s">
        <v>2136</v>
      </c>
      <c r="F1782" s="19">
        <v>2</v>
      </c>
      <c r="G1782" s="19" t="str">
        <f t="shared" si="56"/>
        <v>21301</v>
      </c>
      <c r="I1782" s="32" t="s">
        <v>1972</v>
      </c>
      <c r="J1782" s="20">
        <v>6</v>
      </c>
      <c r="K1782" s="20" t="s">
        <v>2126</v>
      </c>
    </row>
    <row r="1783" spans="1:11">
      <c r="A1783" s="16" t="s">
        <v>2223</v>
      </c>
      <c r="B1783" s="17">
        <v>4</v>
      </c>
      <c r="C1783" s="17" t="str">
        <f t="shared" si="55"/>
        <v>215</v>
      </c>
      <c r="D1783" s="31" t="s">
        <v>1969</v>
      </c>
      <c r="E1783" s="19" t="s">
        <v>2136</v>
      </c>
      <c r="F1783" s="19">
        <v>1</v>
      </c>
      <c r="G1783" s="19" t="str">
        <f t="shared" si="56"/>
        <v>21301</v>
      </c>
      <c r="I1783" s="32" t="s">
        <v>1969</v>
      </c>
      <c r="J1783" s="20">
        <v>4</v>
      </c>
      <c r="K1783" s="20" t="s">
        <v>2164</v>
      </c>
    </row>
    <row r="1784" spans="1:11">
      <c r="A1784" s="16" t="s">
        <v>2125</v>
      </c>
      <c r="B1784" s="17">
        <v>10</v>
      </c>
      <c r="C1784" s="17" t="str">
        <f t="shared" si="55"/>
        <v>212</v>
      </c>
      <c r="D1784" s="31" t="s">
        <v>1972</v>
      </c>
      <c r="E1784" s="19" t="s">
        <v>2136</v>
      </c>
      <c r="F1784" s="19">
        <v>1</v>
      </c>
      <c r="G1784" s="19" t="str">
        <f t="shared" si="56"/>
        <v>21301</v>
      </c>
      <c r="I1784" s="32" t="s">
        <v>1972</v>
      </c>
      <c r="J1784" s="20">
        <v>10</v>
      </c>
      <c r="K1784" s="20" t="s">
        <v>2126</v>
      </c>
    </row>
    <row r="1785" spans="1:11">
      <c r="A1785" s="16" t="s">
        <v>1970</v>
      </c>
      <c r="B1785" s="17">
        <v>1</v>
      </c>
      <c r="C1785" s="17" t="str">
        <f t="shared" si="55"/>
        <v>208</v>
      </c>
      <c r="D1785" s="31" t="s">
        <v>1973</v>
      </c>
      <c r="E1785" s="19" t="s">
        <v>2136</v>
      </c>
      <c r="F1785" s="19">
        <v>4</v>
      </c>
      <c r="G1785" s="19" t="str">
        <f t="shared" si="56"/>
        <v>21301</v>
      </c>
      <c r="I1785" s="32" t="s">
        <v>1973</v>
      </c>
      <c r="J1785" s="20">
        <v>1</v>
      </c>
      <c r="K1785" s="20" t="s">
        <v>2069</v>
      </c>
    </row>
    <row r="1786" spans="1:11">
      <c r="A1786" s="16" t="s">
        <v>1976</v>
      </c>
      <c r="B1786" s="17">
        <v>3</v>
      </c>
      <c r="C1786" s="17" t="str">
        <f t="shared" si="55"/>
        <v>221</v>
      </c>
      <c r="D1786" s="31" t="s">
        <v>1972</v>
      </c>
      <c r="E1786" s="19" t="s">
        <v>2136</v>
      </c>
      <c r="F1786" s="19">
        <v>144</v>
      </c>
      <c r="G1786" s="19" t="str">
        <f t="shared" si="56"/>
        <v>21301</v>
      </c>
      <c r="I1786" s="32" t="s">
        <v>1972</v>
      </c>
      <c r="J1786" s="20">
        <v>3</v>
      </c>
      <c r="K1786" s="20" t="s">
        <v>2173</v>
      </c>
    </row>
    <row r="1787" spans="1:11">
      <c r="A1787" s="16" t="s">
        <v>2125</v>
      </c>
      <c r="B1787" s="17">
        <v>4</v>
      </c>
      <c r="C1787" s="17" t="str">
        <f t="shared" si="55"/>
        <v>212</v>
      </c>
      <c r="D1787" s="31" t="s">
        <v>1969</v>
      </c>
      <c r="E1787" s="19" t="s">
        <v>2136</v>
      </c>
      <c r="F1787" s="19">
        <v>1</v>
      </c>
      <c r="G1787" s="19" t="str">
        <f t="shared" si="56"/>
        <v>21301</v>
      </c>
      <c r="I1787" s="32" t="s">
        <v>1969</v>
      </c>
      <c r="J1787" s="20">
        <v>4</v>
      </c>
      <c r="K1787" s="20" t="s">
        <v>2126</v>
      </c>
    </row>
    <row r="1788" spans="1:11">
      <c r="A1788" s="16" t="s">
        <v>2125</v>
      </c>
      <c r="B1788" s="17">
        <v>70</v>
      </c>
      <c r="C1788" s="17" t="str">
        <f t="shared" si="55"/>
        <v>212</v>
      </c>
      <c r="D1788" s="31" t="s">
        <v>1969</v>
      </c>
      <c r="E1788" s="19" t="s">
        <v>2273</v>
      </c>
      <c r="F1788" s="19">
        <v>16</v>
      </c>
      <c r="G1788" s="19" t="str">
        <f t="shared" si="56"/>
        <v>21301</v>
      </c>
      <c r="I1788" s="32" t="s">
        <v>1969</v>
      </c>
      <c r="J1788" s="20">
        <v>70</v>
      </c>
      <c r="K1788" s="20" t="s">
        <v>2126</v>
      </c>
    </row>
    <row r="1789" spans="1:11">
      <c r="A1789" s="16" t="s">
        <v>2125</v>
      </c>
      <c r="B1789" s="17">
        <v>2</v>
      </c>
      <c r="C1789" s="17" t="str">
        <f t="shared" si="55"/>
        <v>212</v>
      </c>
      <c r="D1789" s="31" t="s">
        <v>1972</v>
      </c>
      <c r="E1789" s="19" t="s">
        <v>2236</v>
      </c>
      <c r="F1789" s="19">
        <v>16</v>
      </c>
      <c r="G1789" s="19" t="str">
        <f t="shared" si="56"/>
        <v>21301</v>
      </c>
      <c r="I1789" s="32" t="s">
        <v>1972</v>
      </c>
      <c r="J1789" s="20">
        <v>2</v>
      </c>
      <c r="K1789" s="20" t="s">
        <v>2126</v>
      </c>
    </row>
    <row r="1790" spans="1:11">
      <c r="A1790" s="16" t="s">
        <v>2125</v>
      </c>
      <c r="B1790" s="17">
        <v>2</v>
      </c>
      <c r="C1790" s="17" t="str">
        <f t="shared" si="55"/>
        <v>212</v>
      </c>
      <c r="D1790" s="31" t="s">
        <v>1972</v>
      </c>
      <c r="E1790" s="19" t="s">
        <v>2236</v>
      </c>
      <c r="F1790" s="19">
        <v>289</v>
      </c>
      <c r="G1790" s="19" t="str">
        <f t="shared" si="56"/>
        <v>21301</v>
      </c>
      <c r="I1790" s="32" t="s">
        <v>1972</v>
      </c>
      <c r="J1790" s="20">
        <v>2</v>
      </c>
      <c r="K1790" s="20" t="s">
        <v>2126</v>
      </c>
    </row>
    <row r="1791" spans="1:11">
      <c r="A1791" s="16" t="s">
        <v>2223</v>
      </c>
      <c r="B1791" s="17">
        <v>2</v>
      </c>
      <c r="C1791" s="17" t="str">
        <f t="shared" si="55"/>
        <v>215</v>
      </c>
      <c r="D1791" s="31" t="s">
        <v>1969</v>
      </c>
      <c r="E1791" s="19" t="s">
        <v>2274</v>
      </c>
      <c r="F1791" s="19">
        <v>1566</v>
      </c>
      <c r="G1791" s="19" t="str">
        <f t="shared" si="56"/>
        <v>21602</v>
      </c>
      <c r="I1791" s="32" t="s">
        <v>1969</v>
      </c>
      <c r="J1791" s="20">
        <v>2</v>
      </c>
      <c r="K1791" s="20" t="s">
        <v>2164</v>
      </c>
    </row>
    <row r="1792" spans="1:11">
      <c r="A1792" s="16" t="s">
        <v>2125</v>
      </c>
      <c r="B1792" s="17">
        <v>10</v>
      </c>
      <c r="C1792" s="17" t="str">
        <f t="shared" si="55"/>
        <v>212</v>
      </c>
      <c r="D1792" s="31" t="s">
        <v>1969</v>
      </c>
      <c r="E1792" s="19" t="s">
        <v>2205</v>
      </c>
      <c r="F1792" s="19">
        <v>39</v>
      </c>
      <c r="G1792" s="19" t="str">
        <f t="shared" si="56"/>
        <v>21301</v>
      </c>
      <c r="I1792" s="32" t="s">
        <v>1969</v>
      </c>
      <c r="J1792" s="20">
        <v>10</v>
      </c>
      <c r="K1792" s="20" t="s">
        <v>2126</v>
      </c>
    </row>
    <row r="1793" spans="1:11">
      <c r="A1793" s="16" t="s">
        <v>1976</v>
      </c>
      <c r="B1793" s="17">
        <v>3</v>
      </c>
      <c r="C1793" s="17" t="str">
        <f t="shared" si="55"/>
        <v>221</v>
      </c>
      <c r="D1793" s="31" t="s">
        <v>1972</v>
      </c>
      <c r="E1793" s="19" t="s">
        <v>2136</v>
      </c>
      <c r="F1793" s="19">
        <v>15</v>
      </c>
      <c r="G1793" s="19" t="str">
        <f t="shared" si="56"/>
        <v>21301</v>
      </c>
      <c r="I1793" s="32" t="s">
        <v>1972</v>
      </c>
      <c r="J1793" s="20">
        <v>3</v>
      </c>
      <c r="K1793" s="20" t="s">
        <v>2173</v>
      </c>
    </row>
    <row r="1794" spans="1:11">
      <c r="A1794" s="16" t="s">
        <v>2125</v>
      </c>
      <c r="B1794" s="17">
        <v>9</v>
      </c>
      <c r="C1794" s="17" t="str">
        <f t="shared" si="55"/>
        <v>212</v>
      </c>
      <c r="D1794" s="31" t="s">
        <v>1969</v>
      </c>
      <c r="E1794" s="19" t="s">
        <v>2238</v>
      </c>
      <c r="F1794" s="19">
        <v>2</v>
      </c>
      <c r="G1794" s="19" t="str">
        <f t="shared" si="56"/>
        <v>21301</v>
      </c>
      <c r="I1794" s="32" t="s">
        <v>1969</v>
      </c>
      <c r="J1794" s="20">
        <v>9</v>
      </c>
      <c r="K1794" s="20" t="s">
        <v>2126</v>
      </c>
    </row>
    <row r="1795" spans="1:11">
      <c r="A1795" s="16" t="s">
        <v>2125</v>
      </c>
      <c r="B1795" s="17">
        <v>3</v>
      </c>
      <c r="C1795" s="17" t="str">
        <f t="shared" ref="C1795:C1858" si="57">MID(A1795,1,3)</f>
        <v>212</v>
      </c>
      <c r="D1795" s="31" t="s">
        <v>1969</v>
      </c>
      <c r="E1795" s="19" t="s">
        <v>2275</v>
      </c>
      <c r="F1795" s="19">
        <v>16</v>
      </c>
      <c r="G1795" s="19" t="str">
        <f t="shared" ref="G1795:G1858" si="58">MID(E1795,1,5)</f>
        <v>21301</v>
      </c>
      <c r="I1795" s="32" t="s">
        <v>1969</v>
      </c>
      <c r="J1795" s="20">
        <v>3</v>
      </c>
      <c r="K1795" s="20" t="s">
        <v>2126</v>
      </c>
    </row>
    <row r="1796" spans="1:11">
      <c r="A1796" s="16" t="s">
        <v>2205</v>
      </c>
      <c r="B1796" s="17">
        <v>3</v>
      </c>
      <c r="C1796" s="17" t="str">
        <f t="shared" si="57"/>
        <v>213</v>
      </c>
      <c r="D1796" s="31" t="s">
        <v>1973</v>
      </c>
      <c r="E1796" s="19" t="s">
        <v>2276</v>
      </c>
      <c r="F1796" s="19">
        <v>8</v>
      </c>
      <c r="G1796" s="19" t="str">
        <f t="shared" si="58"/>
        <v>21301</v>
      </c>
      <c r="I1796" s="32" t="s">
        <v>1973</v>
      </c>
      <c r="J1796" s="20">
        <v>3</v>
      </c>
      <c r="K1796" s="20" t="s">
        <v>2137</v>
      </c>
    </row>
    <row r="1797" spans="1:11">
      <c r="A1797" s="16" t="s">
        <v>2125</v>
      </c>
      <c r="B1797" s="17">
        <v>1</v>
      </c>
      <c r="C1797" s="17" t="str">
        <f t="shared" si="57"/>
        <v>212</v>
      </c>
      <c r="D1797" s="31" t="s">
        <v>1969</v>
      </c>
      <c r="E1797" s="19" t="s">
        <v>2238</v>
      </c>
      <c r="F1797" s="19">
        <v>24</v>
      </c>
      <c r="G1797" s="19" t="str">
        <f t="shared" si="58"/>
        <v>21301</v>
      </c>
      <c r="I1797" s="32" t="s">
        <v>1969</v>
      </c>
      <c r="J1797" s="20">
        <v>1</v>
      </c>
      <c r="K1797" s="20" t="s">
        <v>2126</v>
      </c>
    </row>
    <row r="1798" spans="1:11">
      <c r="A1798" s="16" t="s">
        <v>2125</v>
      </c>
      <c r="B1798" s="17">
        <v>10</v>
      </c>
      <c r="C1798" s="17" t="str">
        <f t="shared" si="57"/>
        <v>212</v>
      </c>
      <c r="D1798" s="31" t="s">
        <v>1969</v>
      </c>
      <c r="E1798" s="19" t="s">
        <v>2205</v>
      </c>
      <c r="F1798" s="19">
        <v>84</v>
      </c>
      <c r="G1798" s="19" t="str">
        <f t="shared" si="58"/>
        <v>21301</v>
      </c>
      <c r="I1798" s="32" t="s">
        <v>1969</v>
      </c>
      <c r="J1798" s="20">
        <v>10</v>
      </c>
      <c r="K1798" s="20" t="s">
        <v>2126</v>
      </c>
    </row>
    <row r="1799" spans="1:11">
      <c r="A1799" s="16" t="s">
        <v>2125</v>
      </c>
      <c r="B1799" s="17">
        <v>6</v>
      </c>
      <c r="C1799" s="17" t="str">
        <f t="shared" si="57"/>
        <v>212</v>
      </c>
      <c r="D1799" s="31" t="s">
        <v>1972</v>
      </c>
      <c r="E1799" s="19" t="s">
        <v>2205</v>
      </c>
      <c r="F1799" s="19">
        <v>20</v>
      </c>
      <c r="G1799" s="19" t="str">
        <f t="shared" si="58"/>
        <v>21301</v>
      </c>
      <c r="I1799" s="32" t="s">
        <v>1972</v>
      </c>
      <c r="J1799" s="20">
        <v>6</v>
      </c>
      <c r="K1799" s="20" t="s">
        <v>2126</v>
      </c>
    </row>
    <row r="1800" spans="1:11">
      <c r="A1800" s="16" t="s">
        <v>2125</v>
      </c>
      <c r="B1800" s="17">
        <v>1</v>
      </c>
      <c r="C1800" s="17" t="str">
        <f t="shared" si="57"/>
        <v>212</v>
      </c>
      <c r="D1800" s="31" t="s">
        <v>1972</v>
      </c>
      <c r="E1800" s="19" t="s">
        <v>2205</v>
      </c>
      <c r="F1800" s="19">
        <v>20</v>
      </c>
      <c r="G1800" s="19" t="str">
        <f t="shared" si="58"/>
        <v>21301</v>
      </c>
      <c r="I1800" s="32" t="s">
        <v>1972</v>
      </c>
      <c r="J1800" s="20">
        <v>1</v>
      </c>
      <c r="K1800" s="20" t="s">
        <v>2126</v>
      </c>
    </row>
    <row r="1801" spans="1:11">
      <c r="A1801" s="16" t="s">
        <v>2077</v>
      </c>
      <c r="B1801" s="17">
        <v>4</v>
      </c>
      <c r="C1801" s="17" t="str">
        <f t="shared" si="57"/>
        <v>208</v>
      </c>
      <c r="D1801" s="31" t="s">
        <v>1972</v>
      </c>
      <c r="E1801" s="19" t="s">
        <v>2273</v>
      </c>
      <c r="F1801" s="19">
        <v>1</v>
      </c>
      <c r="G1801" s="19" t="str">
        <f t="shared" si="58"/>
        <v>21301</v>
      </c>
      <c r="I1801" s="32" t="s">
        <v>1972</v>
      </c>
      <c r="J1801" s="20">
        <v>4</v>
      </c>
      <c r="K1801" s="20" t="s">
        <v>2069</v>
      </c>
    </row>
    <row r="1802" spans="1:11">
      <c r="A1802" s="16" t="s">
        <v>2125</v>
      </c>
      <c r="B1802" s="17">
        <v>12</v>
      </c>
      <c r="C1802" s="17" t="str">
        <f t="shared" si="57"/>
        <v>212</v>
      </c>
      <c r="D1802" s="31" t="s">
        <v>1969</v>
      </c>
      <c r="E1802" s="19" t="s">
        <v>2236</v>
      </c>
      <c r="F1802" s="19">
        <v>2765</v>
      </c>
      <c r="G1802" s="19" t="str">
        <f t="shared" si="58"/>
        <v>21301</v>
      </c>
      <c r="I1802" s="32" t="s">
        <v>1969</v>
      </c>
      <c r="J1802" s="20">
        <v>12</v>
      </c>
      <c r="K1802" s="20" t="s">
        <v>2126</v>
      </c>
    </row>
    <row r="1803" spans="1:11">
      <c r="A1803" s="16" t="s">
        <v>2223</v>
      </c>
      <c r="B1803" s="17">
        <v>9</v>
      </c>
      <c r="C1803" s="17" t="str">
        <f t="shared" si="57"/>
        <v>215</v>
      </c>
      <c r="D1803" s="31" t="s">
        <v>1969</v>
      </c>
      <c r="E1803" s="19" t="s">
        <v>2275</v>
      </c>
      <c r="F1803" s="19">
        <v>84</v>
      </c>
      <c r="G1803" s="19" t="str">
        <f t="shared" si="58"/>
        <v>21301</v>
      </c>
      <c r="I1803" s="32" t="s">
        <v>1969</v>
      </c>
      <c r="J1803" s="20">
        <v>9</v>
      </c>
      <c r="K1803" s="20" t="s">
        <v>2164</v>
      </c>
    </row>
    <row r="1804" spans="1:11">
      <c r="A1804" s="16" t="s">
        <v>2130</v>
      </c>
      <c r="B1804" s="17">
        <v>2</v>
      </c>
      <c r="C1804" s="17" t="str">
        <f t="shared" si="57"/>
        <v>212</v>
      </c>
      <c r="D1804" s="31" t="s">
        <v>1974</v>
      </c>
      <c r="E1804" s="19" t="s">
        <v>2275</v>
      </c>
      <c r="F1804" s="19">
        <v>849</v>
      </c>
      <c r="G1804" s="19" t="str">
        <f t="shared" si="58"/>
        <v>21301</v>
      </c>
      <c r="I1804" s="32" t="s">
        <v>1974</v>
      </c>
      <c r="J1804" s="20">
        <v>2</v>
      </c>
      <c r="K1804" s="20" t="s">
        <v>2126</v>
      </c>
    </row>
    <row r="1805" spans="1:11">
      <c r="A1805" s="16" t="s">
        <v>1970</v>
      </c>
      <c r="B1805" s="17">
        <v>1</v>
      </c>
      <c r="C1805" s="17" t="str">
        <f t="shared" si="57"/>
        <v>208</v>
      </c>
      <c r="D1805" s="31" t="s">
        <v>1973</v>
      </c>
      <c r="E1805" s="19" t="s">
        <v>2238</v>
      </c>
      <c r="F1805" s="19">
        <v>4</v>
      </c>
      <c r="G1805" s="19" t="str">
        <f t="shared" si="58"/>
        <v>21301</v>
      </c>
      <c r="I1805" s="32" t="s">
        <v>1973</v>
      </c>
      <c r="J1805" s="20">
        <v>1</v>
      </c>
      <c r="K1805" s="20" t="s">
        <v>2069</v>
      </c>
    </row>
    <row r="1806" spans="1:11">
      <c r="A1806" s="16" t="s">
        <v>1976</v>
      </c>
      <c r="B1806" s="17">
        <v>4</v>
      </c>
      <c r="C1806" s="17" t="str">
        <f t="shared" si="57"/>
        <v>221</v>
      </c>
      <c r="D1806" s="31" t="s">
        <v>1972</v>
      </c>
      <c r="E1806" s="19" t="s">
        <v>2275</v>
      </c>
      <c r="F1806" s="19">
        <v>83</v>
      </c>
      <c r="G1806" s="19" t="str">
        <f t="shared" si="58"/>
        <v>21301</v>
      </c>
      <c r="I1806" s="32" t="s">
        <v>1972</v>
      </c>
      <c r="J1806" s="20">
        <v>4</v>
      </c>
      <c r="K1806" s="20" t="s">
        <v>2173</v>
      </c>
    </row>
    <row r="1807" spans="1:11">
      <c r="A1807" s="16" t="s">
        <v>2135</v>
      </c>
      <c r="B1807" s="17">
        <v>178</v>
      </c>
      <c r="C1807" s="17" t="str">
        <f t="shared" si="57"/>
        <v>212</v>
      </c>
      <c r="D1807" s="31" t="s">
        <v>1969</v>
      </c>
      <c r="E1807" s="19" t="s">
        <v>2136</v>
      </c>
      <c r="F1807" s="19">
        <v>9</v>
      </c>
      <c r="G1807" s="19" t="str">
        <f t="shared" si="58"/>
        <v>21301</v>
      </c>
      <c r="I1807" s="32" t="s">
        <v>1969</v>
      </c>
      <c r="J1807" s="20">
        <v>178</v>
      </c>
      <c r="K1807" s="20" t="s">
        <v>2126</v>
      </c>
    </row>
    <row r="1808" spans="1:11">
      <c r="A1808" s="16" t="s">
        <v>2224</v>
      </c>
      <c r="B1808" s="17">
        <v>724</v>
      </c>
      <c r="C1808" s="17" t="str">
        <f t="shared" si="57"/>
        <v>221</v>
      </c>
      <c r="D1808" s="31" t="s">
        <v>1978</v>
      </c>
      <c r="E1808" s="19" t="s">
        <v>2273</v>
      </c>
      <c r="F1808" s="19">
        <v>348</v>
      </c>
      <c r="G1808" s="19" t="str">
        <f t="shared" si="58"/>
        <v>21301</v>
      </c>
      <c r="I1808" s="32" t="s">
        <v>1978</v>
      </c>
      <c r="J1808" s="20">
        <v>724</v>
      </c>
      <c r="K1808" s="20" t="s">
        <v>2173</v>
      </c>
    </row>
    <row r="1809" spans="1:11">
      <c r="A1809" s="16" t="s">
        <v>2225</v>
      </c>
      <c r="B1809" s="17">
        <v>955</v>
      </c>
      <c r="C1809" s="17" t="str">
        <f t="shared" si="57"/>
        <v>221</v>
      </c>
      <c r="D1809" s="31" t="s">
        <v>1978</v>
      </c>
      <c r="E1809" s="19" t="s">
        <v>2236</v>
      </c>
      <c r="F1809" s="19">
        <v>66</v>
      </c>
      <c r="G1809" s="19" t="str">
        <f t="shared" si="58"/>
        <v>21301</v>
      </c>
      <c r="I1809" s="32" t="s">
        <v>1978</v>
      </c>
      <c r="J1809" s="20">
        <v>955</v>
      </c>
      <c r="K1809" s="20" t="s">
        <v>2173</v>
      </c>
    </row>
    <row r="1810" spans="1:11">
      <c r="A1810" s="16" t="s">
        <v>2135</v>
      </c>
      <c r="B1810" s="17">
        <v>10</v>
      </c>
      <c r="C1810" s="17" t="str">
        <f t="shared" si="57"/>
        <v>212</v>
      </c>
      <c r="D1810" s="31" t="s">
        <v>1969</v>
      </c>
      <c r="E1810" s="19" t="s">
        <v>2136</v>
      </c>
      <c r="F1810" s="19">
        <v>1</v>
      </c>
      <c r="G1810" s="19" t="str">
        <f t="shared" si="58"/>
        <v>21301</v>
      </c>
      <c r="I1810" s="32" t="s">
        <v>1969</v>
      </c>
      <c r="J1810" s="20">
        <v>10</v>
      </c>
      <c r="K1810" s="20" t="s">
        <v>2126</v>
      </c>
    </row>
    <row r="1811" spans="1:11">
      <c r="A1811" s="16" t="s">
        <v>2172</v>
      </c>
      <c r="B1811" s="17">
        <v>236</v>
      </c>
      <c r="C1811" s="17" t="str">
        <f t="shared" si="57"/>
        <v>221</v>
      </c>
      <c r="D1811" s="31" t="s">
        <v>1972</v>
      </c>
      <c r="E1811" s="19" t="s">
        <v>2136</v>
      </c>
      <c r="F1811" s="19">
        <v>1</v>
      </c>
      <c r="G1811" s="19" t="str">
        <f t="shared" si="58"/>
        <v>21301</v>
      </c>
      <c r="I1811" s="32" t="s">
        <v>1972</v>
      </c>
      <c r="J1811" s="20">
        <v>236</v>
      </c>
      <c r="K1811" s="20" t="s">
        <v>2173</v>
      </c>
    </row>
    <row r="1812" spans="1:11">
      <c r="A1812" s="16" t="s">
        <v>2226</v>
      </c>
      <c r="B1812" s="17">
        <v>101</v>
      </c>
      <c r="C1812" s="17" t="str">
        <f t="shared" si="57"/>
        <v>221</v>
      </c>
      <c r="D1812" s="31" t="s">
        <v>1978</v>
      </c>
      <c r="E1812" s="19" t="s">
        <v>2238</v>
      </c>
      <c r="F1812" s="19">
        <v>34</v>
      </c>
      <c r="G1812" s="19" t="str">
        <f t="shared" si="58"/>
        <v>21301</v>
      </c>
      <c r="I1812" s="32" t="s">
        <v>1978</v>
      </c>
      <c r="J1812" s="20">
        <v>101</v>
      </c>
      <c r="K1812" s="20" t="s">
        <v>2173</v>
      </c>
    </row>
    <row r="1813" spans="1:11">
      <c r="A1813" s="16" t="s">
        <v>2226</v>
      </c>
      <c r="B1813" s="17">
        <v>106</v>
      </c>
      <c r="C1813" s="17" t="str">
        <f t="shared" si="57"/>
        <v>221</v>
      </c>
      <c r="D1813" s="31" t="s">
        <v>1978</v>
      </c>
      <c r="E1813" s="19" t="s">
        <v>2238</v>
      </c>
      <c r="F1813" s="19">
        <v>38</v>
      </c>
      <c r="G1813" s="19" t="str">
        <f t="shared" si="58"/>
        <v>21301</v>
      </c>
      <c r="I1813" s="32" t="s">
        <v>1978</v>
      </c>
      <c r="J1813" s="20">
        <v>106</v>
      </c>
      <c r="K1813" s="20" t="s">
        <v>2173</v>
      </c>
    </row>
    <row r="1814" spans="1:11">
      <c r="A1814" s="16" t="s">
        <v>2225</v>
      </c>
      <c r="B1814" s="17">
        <v>80</v>
      </c>
      <c r="C1814" s="17" t="str">
        <f t="shared" si="57"/>
        <v>221</v>
      </c>
      <c r="D1814" s="31" t="s">
        <v>1978</v>
      </c>
      <c r="E1814" s="19" t="s">
        <v>2275</v>
      </c>
      <c r="F1814" s="19">
        <v>726</v>
      </c>
      <c r="G1814" s="19" t="str">
        <f t="shared" si="58"/>
        <v>21301</v>
      </c>
      <c r="I1814" s="32" t="s">
        <v>1978</v>
      </c>
      <c r="J1814" s="20">
        <v>80</v>
      </c>
      <c r="K1814" s="20" t="s">
        <v>2173</v>
      </c>
    </row>
    <row r="1815" spans="1:11">
      <c r="A1815" s="16" t="s">
        <v>2225</v>
      </c>
      <c r="B1815" s="17">
        <v>476</v>
      </c>
      <c r="C1815" s="17" t="str">
        <f t="shared" si="57"/>
        <v>221</v>
      </c>
      <c r="D1815" s="31" t="s">
        <v>1978</v>
      </c>
      <c r="E1815" s="19" t="s">
        <v>2238</v>
      </c>
      <c r="F1815" s="19">
        <v>14</v>
      </c>
      <c r="G1815" s="19" t="str">
        <f t="shared" si="58"/>
        <v>21301</v>
      </c>
      <c r="I1815" s="32" t="s">
        <v>1978</v>
      </c>
      <c r="J1815" s="20">
        <v>476</v>
      </c>
      <c r="K1815" s="20" t="s">
        <v>2173</v>
      </c>
    </row>
    <row r="1816" spans="1:11">
      <c r="A1816" s="16" t="s">
        <v>2226</v>
      </c>
      <c r="B1816" s="17">
        <v>2556</v>
      </c>
      <c r="C1816" s="17" t="str">
        <f t="shared" si="57"/>
        <v>221</v>
      </c>
      <c r="D1816" s="31" t="s">
        <v>1978</v>
      </c>
      <c r="E1816" s="19" t="s">
        <v>2273</v>
      </c>
      <c r="F1816" s="19">
        <v>20</v>
      </c>
      <c r="G1816" s="19" t="str">
        <f t="shared" si="58"/>
        <v>21301</v>
      </c>
      <c r="I1816" s="32" t="s">
        <v>1978</v>
      </c>
      <c r="J1816" s="20">
        <v>2556</v>
      </c>
      <c r="K1816" s="20" t="s">
        <v>2173</v>
      </c>
    </row>
    <row r="1817" spans="1:11">
      <c r="A1817" s="16" t="s">
        <v>2225</v>
      </c>
      <c r="B1817" s="17">
        <v>19</v>
      </c>
      <c r="C1817" s="17" t="str">
        <f t="shared" si="57"/>
        <v>221</v>
      </c>
      <c r="D1817" s="31" t="s">
        <v>1978</v>
      </c>
      <c r="E1817" s="19" t="s">
        <v>2136</v>
      </c>
      <c r="F1817" s="19">
        <v>1</v>
      </c>
      <c r="G1817" s="19" t="str">
        <f t="shared" si="58"/>
        <v>21301</v>
      </c>
      <c r="I1817" s="32" t="s">
        <v>1978</v>
      </c>
      <c r="J1817" s="20">
        <v>19</v>
      </c>
      <c r="K1817" s="20" t="s">
        <v>2173</v>
      </c>
    </row>
    <row r="1818" spans="1:11">
      <c r="A1818" s="16" t="s">
        <v>2227</v>
      </c>
      <c r="B1818" s="17">
        <v>55</v>
      </c>
      <c r="C1818" s="17" t="str">
        <f t="shared" si="57"/>
        <v>221</v>
      </c>
      <c r="D1818" s="31" t="s">
        <v>1978</v>
      </c>
      <c r="E1818" s="19" t="s">
        <v>2136</v>
      </c>
      <c r="F1818" s="19">
        <v>4</v>
      </c>
      <c r="G1818" s="19" t="str">
        <f t="shared" si="58"/>
        <v>21301</v>
      </c>
      <c r="I1818" s="32" t="s">
        <v>1978</v>
      </c>
      <c r="J1818" s="20">
        <v>55</v>
      </c>
      <c r="K1818" s="20" t="s">
        <v>2173</v>
      </c>
    </row>
    <row r="1819" spans="1:11">
      <c r="A1819" s="16" t="s">
        <v>2226</v>
      </c>
      <c r="B1819" s="17">
        <v>51</v>
      </c>
      <c r="C1819" s="17" t="str">
        <f t="shared" si="57"/>
        <v>221</v>
      </c>
      <c r="D1819" s="31" t="s">
        <v>1978</v>
      </c>
      <c r="E1819" s="19" t="s">
        <v>2136</v>
      </c>
      <c r="F1819" s="19">
        <v>19</v>
      </c>
      <c r="G1819" s="19" t="str">
        <f t="shared" si="58"/>
        <v>21301</v>
      </c>
      <c r="I1819" s="32" t="s">
        <v>1978</v>
      </c>
      <c r="J1819" s="20">
        <v>51</v>
      </c>
      <c r="K1819" s="20" t="s">
        <v>2173</v>
      </c>
    </row>
    <row r="1820" spans="1:11">
      <c r="A1820" s="16" t="s">
        <v>2225</v>
      </c>
      <c r="B1820" s="17">
        <v>276</v>
      </c>
      <c r="C1820" s="17" t="str">
        <f t="shared" si="57"/>
        <v>221</v>
      </c>
      <c r="D1820" s="31" t="s">
        <v>1978</v>
      </c>
      <c r="E1820" s="19" t="s">
        <v>2136</v>
      </c>
      <c r="F1820" s="19">
        <v>25</v>
      </c>
      <c r="G1820" s="19" t="str">
        <f t="shared" si="58"/>
        <v>21301</v>
      </c>
      <c r="I1820" s="32" t="s">
        <v>1978</v>
      </c>
      <c r="J1820" s="20">
        <v>276</v>
      </c>
      <c r="K1820" s="20" t="s">
        <v>2173</v>
      </c>
    </row>
    <row r="1821" spans="1:11">
      <c r="A1821" s="16" t="s">
        <v>2228</v>
      </c>
      <c r="B1821" s="17">
        <v>39</v>
      </c>
      <c r="C1821" s="17" t="str">
        <f t="shared" si="57"/>
        <v>211</v>
      </c>
      <c r="D1821" s="31" t="s">
        <v>1978</v>
      </c>
      <c r="E1821" s="19" t="s">
        <v>2275</v>
      </c>
      <c r="F1821" s="19">
        <v>971</v>
      </c>
      <c r="G1821" s="19" t="str">
        <f t="shared" si="58"/>
        <v>21301</v>
      </c>
      <c r="I1821" s="32" t="s">
        <v>1978</v>
      </c>
      <c r="J1821" s="20">
        <v>39</v>
      </c>
      <c r="K1821" s="20" t="s">
        <v>2122</v>
      </c>
    </row>
    <row r="1822" spans="1:11">
      <c r="A1822" s="16" t="s">
        <v>2228</v>
      </c>
      <c r="B1822" s="17">
        <v>179</v>
      </c>
      <c r="C1822" s="17" t="str">
        <f t="shared" si="57"/>
        <v>211</v>
      </c>
      <c r="D1822" s="31" t="s">
        <v>1978</v>
      </c>
      <c r="E1822" s="19" t="s">
        <v>2275</v>
      </c>
      <c r="F1822" s="19">
        <v>915</v>
      </c>
      <c r="G1822" s="19" t="str">
        <f t="shared" si="58"/>
        <v>21301</v>
      </c>
      <c r="I1822" s="32" t="s">
        <v>1978</v>
      </c>
      <c r="J1822" s="20">
        <v>179</v>
      </c>
      <c r="K1822" s="20" t="s">
        <v>2122</v>
      </c>
    </row>
    <row r="1823" spans="1:11">
      <c r="A1823" s="16" t="s">
        <v>2228</v>
      </c>
      <c r="B1823" s="17">
        <v>40</v>
      </c>
      <c r="C1823" s="17" t="str">
        <f t="shared" si="57"/>
        <v>211</v>
      </c>
      <c r="D1823" s="31" t="s">
        <v>1978</v>
      </c>
      <c r="E1823" s="19" t="s">
        <v>2277</v>
      </c>
      <c r="F1823" s="19">
        <v>2</v>
      </c>
      <c r="G1823" s="19" t="str">
        <f t="shared" si="58"/>
        <v>21301</v>
      </c>
      <c r="I1823" s="32" t="s">
        <v>1978</v>
      </c>
      <c r="J1823" s="20">
        <v>40</v>
      </c>
      <c r="K1823" s="20" t="s">
        <v>2122</v>
      </c>
    </row>
    <row r="1824" spans="1:11">
      <c r="A1824" s="16" t="s">
        <v>2228</v>
      </c>
      <c r="B1824" s="17">
        <v>218</v>
      </c>
      <c r="C1824" s="17" t="str">
        <f t="shared" si="57"/>
        <v>211</v>
      </c>
      <c r="D1824" s="31" t="s">
        <v>1978</v>
      </c>
      <c r="E1824" s="19" t="s">
        <v>2272</v>
      </c>
      <c r="F1824" s="19">
        <v>436</v>
      </c>
      <c r="G1824" s="19" t="str">
        <f t="shared" si="58"/>
        <v>21399</v>
      </c>
      <c r="I1824" s="32" t="s">
        <v>1978</v>
      </c>
      <c r="J1824" s="20">
        <v>218</v>
      </c>
      <c r="K1824" s="20" t="s">
        <v>2122</v>
      </c>
    </row>
    <row r="1825" spans="1:11">
      <c r="A1825" s="16" t="s">
        <v>2228</v>
      </c>
      <c r="B1825" s="17">
        <v>144</v>
      </c>
      <c r="C1825" s="17" t="str">
        <f t="shared" si="57"/>
        <v>211</v>
      </c>
      <c r="D1825" s="31" t="s">
        <v>1978</v>
      </c>
      <c r="E1825" s="19" t="s">
        <v>2272</v>
      </c>
      <c r="F1825" s="19">
        <v>50</v>
      </c>
      <c r="G1825" s="19" t="str">
        <f t="shared" si="58"/>
        <v>21399</v>
      </c>
      <c r="I1825" s="32" t="s">
        <v>1978</v>
      </c>
      <c r="J1825" s="20">
        <v>144</v>
      </c>
      <c r="K1825" s="20" t="s">
        <v>2122</v>
      </c>
    </row>
    <row r="1826" spans="1:11">
      <c r="A1826" s="16" t="s">
        <v>2228</v>
      </c>
      <c r="B1826" s="17">
        <v>140</v>
      </c>
      <c r="C1826" s="17" t="str">
        <f t="shared" si="57"/>
        <v>211</v>
      </c>
      <c r="D1826" s="31" t="s">
        <v>1978</v>
      </c>
      <c r="E1826" s="19" t="s">
        <v>2272</v>
      </c>
      <c r="F1826" s="19">
        <v>80</v>
      </c>
      <c r="G1826" s="19" t="str">
        <f t="shared" si="58"/>
        <v>21399</v>
      </c>
      <c r="I1826" s="32" t="s">
        <v>1978</v>
      </c>
      <c r="J1826" s="20">
        <v>140</v>
      </c>
      <c r="K1826" s="20" t="s">
        <v>2122</v>
      </c>
    </row>
    <row r="1827" spans="1:11">
      <c r="A1827" s="16" t="s">
        <v>2228</v>
      </c>
      <c r="B1827" s="17">
        <v>365</v>
      </c>
      <c r="C1827" s="17" t="str">
        <f t="shared" si="57"/>
        <v>211</v>
      </c>
      <c r="D1827" s="31" t="s">
        <v>1978</v>
      </c>
      <c r="E1827" s="19" t="s">
        <v>2272</v>
      </c>
      <c r="F1827" s="19">
        <v>350</v>
      </c>
      <c r="G1827" s="19" t="str">
        <f t="shared" si="58"/>
        <v>21399</v>
      </c>
      <c r="I1827" s="32" t="s">
        <v>1978</v>
      </c>
      <c r="J1827" s="20">
        <v>365</v>
      </c>
      <c r="K1827" s="20" t="s">
        <v>2122</v>
      </c>
    </row>
    <row r="1828" spans="1:11">
      <c r="A1828" s="16" t="s">
        <v>2225</v>
      </c>
      <c r="B1828" s="17">
        <v>639</v>
      </c>
      <c r="C1828" s="17" t="str">
        <f t="shared" si="57"/>
        <v>221</v>
      </c>
      <c r="D1828" s="31" t="s">
        <v>1978</v>
      </c>
      <c r="E1828" s="19" t="s">
        <v>2272</v>
      </c>
      <c r="F1828" s="19">
        <v>1900</v>
      </c>
      <c r="G1828" s="19" t="str">
        <f t="shared" si="58"/>
        <v>21399</v>
      </c>
      <c r="I1828" s="32" t="s">
        <v>1978</v>
      </c>
      <c r="J1828" s="20">
        <v>639</v>
      </c>
      <c r="K1828" s="20" t="s">
        <v>2173</v>
      </c>
    </row>
    <row r="1829" spans="1:11">
      <c r="A1829" s="16" t="s">
        <v>2229</v>
      </c>
      <c r="B1829" s="17">
        <v>14</v>
      </c>
      <c r="C1829" s="17" t="str">
        <f t="shared" si="57"/>
        <v>201</v>
      </c>
      <c r="D1829" s="31" t="s">
        <v>1973</v>
      </c>
      <c r="E1829" s="19" t="s">
        <v>2272</v>
      </c>
      <c r="F1829" s="19">
        <v>240</v>
      </c>
      <c r="G1829" s="19" t="str">
        <f t="shared" si="58"/>
        <v>21399</v>
      </c>
      <c r="I1829" s="32" t="s">
        <v>1973</v>
      </c>
      <c r="J1829" s="20">
        <v>14</v>
      </c>
      <c r="K1829" s="20" t="s">
        <v>1971</v>
      </c>
    </row>
    <row r="1830" spans="1:11">
      <c r="A1830" s="16" t="s">
        <v>2224</v>
      </c>
      <c r="B1830" s="17">
        <v>138</v>
      </c>
      <c r="C1830" s="17" t="str">
        <f t="shared" si="57"/>
        <v>221</v>
      </c>
      <c r="D1830" s="31" t="s">
        <v>1978</v>
      </c>
      <c r="E1830" s="19" t="s">
        <v>2272</v>
      </c>
      <c r="F1830" s="19">
        <v>200</v>
      </c>
      <c r="G1830" s="19" t="str">
        <f t="shared" si="58"/>
        <v>21399</v>
      </c>
      <c r="I1830" s="32" t="s">
        <v>1978</v>
      </c>
      <c r="J1830" s="20">
        <v>138</v>
      </c>
      <c r="K1830" s="20" t="s">
        <v>2173</v>
      </c>
    </row>
    <row r="1831" spans="1:11">
      <c r="A1831" s="16" t="s">
        <v>2230</v>
      </c>
      <c r="B1831" s="17">
        <v>70</v>
      </c>
      <c r="C1831" s="17" t="str">
        <f t="shared" si="57"/>
        <v>211</v>
      </c>
      <c r="D1831" s="31" t="s">
        <v>1978</v>
      </c>
      <c r="E1831" s="19" t="s">
        <v>2272</v>
      </c>
      <c r="F1831" s="19">
        <v>328</v>
      </c>
      <c r="G1831" s="19" t="str">
        <f t="shared" si="58"/>
        <v>21399</v>
      </c>
      <c r="I1831" s="32" t="s">
        <v>1978</v>
      </c>
      <c r="J1831" s="20">
        <v>70</v>
      </c>
      <c r="K1831" s="20" t="s">
        <v>2122</v>
      </c>
    </row>
    <row r="1832" spans="1:11">
      <c r="A1832" s="16" t="s">
        <v>2135</v>
      </c>
      <c r="B1832" s="17">
        <v>21</v>
      </c>
      <c r="C1832" s="17" t="str">
        <f t="shared" si="57"/>
        <v>212</v>
      </c>
      <c r="D1832" s="31" t="s">
        <v>1974</v>
      </c>
      <c r="E1832" s="19" t="s">
        <v>2272</v>
      </c>
      <c r="F1832" s="19">
        <v>70</v>
      </c>
      <c r="G1832" s="19" t="str">
        <f t="shared" si="58"/>
        <v>21399</v>
      </c>
      <c r="I1832" s="32" t="s">
        <v>1974</v>
      </c>
      <c r="J1832" s="20">
        <v>21</v>
      </c>
      <c r="K1832" s="20" t="s">
        <v>2126</v>
      </c>
    </row>
    <row r="1833" spans="1:11">
      <c r="A1833" s="16" t="s">
        <v>2135</v>
      </c>
      <c r="B1833" s="17">
        <v>64</v>
      </c>
      <c r="C1833" s="17" t="str">
        <f t="shared" si="57"/>
        <v>212</v>
      </c>
      <c r="D1833" s="31" t="s">
        <v>1973</v>
      </c>
      <c r="E1833" s="19" t="s">
        <v>2272</v>
      </c>
      <c r="F1833" s="19">
        <v>3</v>
      </c>
      <c r="G1833" s="19" t="str">
        <f t="shared" si="58"/>
        <v>21399</v>
      </c>
      <c r="I1833" s="32" t="s">
        <v>1973</v>
      </c>
      <c r="J1833" s="20">
        <v>64</v>
      </c>
      <c r="K1833" s="20" t="s">
        <v>2126</v>
      </c>
    </row>
    <row r="1834" spans="1:11">
      <c r="A1834" s="16" t="s">
        <v>2131</v>
      </c>
      <c r="B1834" s="17">
        <v>50</v>
      </c>
      <c r="C1834" s="17" t="str">
        <f t="shared" si="57"/>
        <v>212</v>
      </c>
      <c r="D1834" s="31" t="s">
        <v>1978</v>
      </c>
      <c r="E1834" s="19" t="s">
        <v>2272</v>
      </c>
      <c r="F1834" s="19">
        <v>529</v>
      </c>
      <c r="G1834" s="19" t="str">
        <f t="shared" si="58"/>
        <v>21399</v>
      </c>
      <c r="I1834" s="32" t="s">
        <v>1978</v>
      </c>
      <c r="J1834" s="20">
        <v>50</v>
      </c>
      <c r="K1834" s="20" t="s">
        <v>2126</v>
      </c>
    </row>
    <row r="1835" spans="1:11">
      <c r="A1835" s="16" t="s">
        <v>2135</v>
      </c>
      <c r="B1835" s="17">
        <v>20</v>
      </c>
      <c r="C1835" s="17" t="str">
        <f t="shared" si="57"/>
        <v>212</v>
      </c>
      <c r="D1835" s="31" t="s">
        <v>1978</v>
      </c>
      <c r="E1835" s="19" t="s">
        <v>2238</v>
      </c>
      <c r="F1835" s="19">
        <v>25</v>
      </c>
      <c r="G1835" s="19" t="str">
        <f t="shared" si="58"/>
        <v>21301</v>
      </c>
      <c r="I1835" s="32" t="s">
        <v>1978</v>
      </c>
      <c r="J1835" s="20">
        <v>20</v>
      </c>
      <c r="K1835" s="20" t="s">
        <v>2126</v>
      </c>
    </row>
    <row r="1836" spans="1:11">
      <c r="A1836" s="16" t="s">
        <v>2231</v>
      </c>
      <c r="B1836" s="17">
        <v>464</v>
      </c>
      <c r="C1836" s="17" t="str">
        <f t="shared" si="57"/>
        <v>212</v>
      </c>
      <c r="D1836" s="31" t="s">
        <v>1978</v>
      </c>
      <c r="E1836" s="19" t="s">
        <v>2273</v>
      </c>
      <c r="F1836" s="19">
        <v>151</v>
      </c>
      <c r="G1836" s="19" t="str">
        <f t="shared" si="58"/>
        <v>21301</v>
      </c>
      <c r="I1836" s="32" t="s">
        <v>1978</v>
      </c>
      <c r="J1836" s="20">
        <v>464</v>
      </c>
      <c r="K1836" s="20" t="s">
        <v>2126</v>
      </c>
    </row>
    <row r="1837" spans="1:11">
      <c r="A1837" s="16" t="s">
        <v>2231</v>
      </c>
      <c r="B1837" s="17">
        <v>150</v>
      </c>
      <c r="C1837" s="17" t="str">
        <f t="shared" si="57"/>
        <v>212</v>
      </c>
      <c r="D1837" s="31" t="s">
        <v>1978</v>
      </c>
      <c r="E1837" s="19" t="s">
        <v>2275</v>
      </c>
      <c r="F1837" s="19">
        <v>5</v>
      </c>
      <c r="G1837" s="19" t="str">
        <f t="shared" si="58"/>
        <v>21301</v>
      </c>
      <c r="I1837" s="32" t="s">
        <v>1978</v>
      </c>
      <c r="J1837" s="20">
        <v>150</v>
      </c>
      <c r="K1837" s="20" t="s">
        <v>2126</v>
      </c>
    </row>
    <row r="1838" spans="1:11">
      <c r="A1838" s="16" t="s">
        <v>2226</v>
      </c>
      <c r="B1838" s="17">
        <v>1</v>
      </c>
      <c r="C1838" s="17" t="str">
        <f t="shared" si="57"/>
        <v>221</v>
      </c>
      <c r="D1838" s="31" t="s">
        <v>1978</v>
      </c>
      <c r="E1838" s="19" t="s">
        <v>2278</v>
      </c>
      <c r="F1838" s="19">
        <v>29</v>
      </c>
      <c r="G1838" s="19" t="str">
        <f t="shared" si="58"/>
        <v>21301</v>
      </c>
      <c r="I1838" s="32" t="s">
        <v>1978</v>
      </c>
      <c r="J1838" s="20">
        <v>1</v>
      </c>
      <c r="K1838" s="20" t="s">
        <v>2173</v>
      </c>
    </row>
    <row r="1839" spans="1:11">
      <c r="A1839" s="16" t="s">
        <v>2231</v>
      </c>
      <c r="B1839" s="17">
        <v>200</v>
      </c>
      <c r="C1839" s="17" t="str">
        <f t="shared" si="57"/>
        <v>212</v>
      </c>
      <c r="D1839" s="31" t="s">
        <v>1978</v>
      </c>
      <c r="E1839" s="19" t="s">
        <v>2279</v>
      </c>
      <c r="F1839" s="19">
        <v>274</v>
      </c>
      <c r="G1839" s="19" t="str">
        <f t="shared" si="58"/>
        <v>21301</v>
      </c>
      <c r="I1839" s="32" t="s">
        <v>1978</v>
      </c>
      <c r="J1839" s="20">
        <v>200</v>
      </c>
      <c r="K1839" s="20" t="s">
        <v>2126</v>
      </c>
    </row>
    <row r="1840" spans="1:11">
      <c r="A1840" s="16" t="s">
        <v>2232</v>
      </c>
      <c r="B1840" s="17">
        <v>1500</v>
      </c>
      <c r="C1840" s="17" t="str">
        <f t="shared" si="57"/>
        <v>221</v>
      </c>
      <c r="D1840" s="31" t="s">
        <v>1978</v>
      </c>
      <c r="E1840" s="19" t="s">
        <v>2272</v>
      </c>
      <c r="F1840" s="19">
        <v>200</v>
      </c>
      <c r="G1840" s="19" t="str">
        <f t="shared" si="58"/>
        <v>21399</v>
      </c>
      <c r="I1840" s="32" t="s">
        <v>1978</v>
      </c>
      <c r="J1840" s="20">
        <v>1500</v>
      </c>
      <c r="K1840" s="20" t="s">
        <v>2173</v>
      </c>
    </row>
    <row r="1841" spans="1:11">
      <c r="A1841" s="16" t="s">
        <v>2224</v>
      </c>
      <c r="B1841" s="17">
        <v>75</v>
      </c>
      <c r="C1841" s="17" t="str">
        <f t="shared" si="57"/>
        <v>221</v>
      </c>
      <c r="D1841" s="31" t="s">
        <v>1978</v>
      </c>
      <c r="E1841" s="19" t="s">
        <v>2273</v>
      </c>
      <c r="F1841" s="19">
        <v>5</v>
      </c>
      <c r="G1841" s="19" t="str">
        <f t="shared" si="58"/>
        <v>21301</v>
      </c>
      <c r="I1841" s="32" t="s">
        <v>1978</v>
      </c>
      <c r="J1841" s="20">
        <v>75</v>
      </c>
      <c r="K1841" s="20" t="s">
        <v>2173</v>
      </c>
    </row>
    <row r="1842" spans="1:11">
      <c r="A1842" s="16" t="s">
        <v>2127</v>
      </c>
      <c r="B1842" s="17">
        <v>7</v>
      </c>
      <c r="C1842" s="17" t="str">
        <f t="shared" si="57"/>
        <v>212</v>
      </c>
      <c r="D1842" s="31" t="s">
        <v>1969</v>
      </c>
      <c r="E1842" s="19" t="s">
        <v>2272</v>
      </c>
      <c r="F1842" s="19">
        <v>485</v>
      </c>
      <c r="G1842" s="19" t="str">
        <f t="shared" si="58"/>
        <v>21399</v>
      </c>
      <c r="I1842" s="32" t="s">
        <v>1969</v>
      </c>
      <c r="J1842" s="20">
        <v>7</v>
      </c>
      <c r="K1842" s="20" t="s">
        <v>2126</v>
      </c>
    </row>
    <row r="1843" spans="1:11">
      <c r="A1843" s="16" t="s">
        <v>2127</v>
      </c>
      <c r="B1843" s="17">
        <v>2</v>
      </c>
      <c r="C1843" s="17" t="str">
        <f t="shared" si="57"/>
        <v>212</v>
      </c>
      <c r="D1843" s="31" t="s">
        <v>1969</v>
      </c>
      <c r="E1843" s="19" t="s">
        <v>2272</v>
      </c>
      <c r="F1843" s="19">
        <v>30</v>
      </c>
      <c r="G1843" s="19" t="str">
        <f t="shared" si="58"/>
        <v>21399</v>
      </c>
      <c r="I1843" s="32" t="s">
        <v>1969</v>
      </c>
      <c r="J1843" s="20">
        <v>2</v>
      </c>
      <c r="K1843" s="20" t="s">
        <v>2126</v>
      </c>
    </row>
    <row r="1844" spans="1:11">
      <c r="A1844" s="16" t="s">
        <v>2127</v>
      </c>
      <c r="B1844" s="17">
        <v>13</v>
      </c>
      <c r="C1844" s="17" t="str">
        <f t="shared" si="57"/>
        <v>212</v>
      </c>
      <c r="D1844" s="31" t="s">
        <v>1974</v>
      </c>
      <c r="E1844" s="19" t="s">
        <v>2272</v>
      </c>
      <c r="F1844" s="19">
        <v>50</v>
      </c>
      <c r="G1844" s="19" t="str">
        <f t="shared" si="58"/>
        <v>21399</v>
      </c>
      <c r="I1844" s="32" t="s">
        <v>1974</v>
      </c>
      <c r="J1844" s="20">
        <v>13</v>
      </c>
      <c r="K1844" s="20" t="s">
        <v>2126</v>
      </c>
    </row>
    <row r="1845" spans="1:11">
      <c r="A1845" s="16" t="s">
        <v>2127</v>
      </c>
      <c r="B1845" s="17">
        <v>7</v>
      </c>
      <c r="C1845" s="17" t="str">
        <f t="shared" si="57"/>
        <v>212</v>
      </c>
      <c r="D1845" s="31" t="s">
        <v>1974</v>
      </c>
      <c r="E1845" s="19" t="s">
        <v>2275</v>
      </c>
      <c r="F1845" s="19">
        <v>600</v>
      </c>
      <c r="G1845" s="19" t="str">
        <f t="shared" si="58"/>
        <v>21301</v>
      </c>
      <c r="I1845" s="32" t="s">
        <v>1974</v>
      </c>
      <c r="J1845" s="20">
        <v>7</v>
      </c>
      <c r="K1845" s="20" t="s">
        <v>2126</v>
      </c>
    </row>
    <row r="1846" spans="1:11">
      <c r="A1846" s="16" t="s">
        <v>2127</v>
      </c>
      <c r="B1846" s="17">
        <v>1</v>
      </c>
      <c r="C1846" s="17" t="str">
        <f t="shared" si="57"/>
        <v>212</v>
      </c>
      <c r="D1846" s="31" t="s">
        <v>1974</v>
      </c>
      <c r="E1846" s="19" t="s">
        <v>2275</v>
      </c>
      <c r="F1846" s="19">
        <v>120</v>
      </c>
      <c r="G1846" s="19" t="str">
        <f t="shared" si="58"/>
        <v>21301</v>
      </c>
      <c r="I1846" s="32" t="s">
        <v>1974</v>
      </c>
      <c r="J1846" s="20">
        <v>1</v>
      </c>
      <c r="K1846" s="20" t="s">
        <v>2126</v>
      </c>
    </row>
    <row r="1847" spans="1:11">
      <c r="A1847" s="16" t="s">
        <v>2127</v>
      </c>
      <c r="B1847" s="17">
        <v>36</v>
      </c>
      <c r="C1847" s="17" t="str">
        <f t="shared" si="57"/>
        <v>212</v>
      </c>
      <c r="D1847" s="31" t="s">
        <v>1974</v>
      </c>
      <c r="E1847" s="19" t="s">
        <v>2280</v>
      </c>
      <c r="F1847" s="19">
        <v>171</v>
      </c>
      <c r="G1847" s="19" t="str">
        <f t="shared" si="58"/>
        <v>21301</v>
      </c>
      <c r="I1847" s="32" t="s">
        <v>1974</v>
      </c>
      <c r="J1847" s="20">
        <v>36</v>
      </c>
      <c r="K1847" s="20" t="s">
        <v>2126</v>
      </c>
    </row>
    <row r="1848" spans="1:11">
      <c r="A1848" s="16" t="s">
        <v>2127</v>
      </c>
      <c r="B1848" s="17">
        <v>25</v>
      </c>
      <c r="C1848" s="17" t="str">
        <f t="shared" si="57"/>
        <v>212</v>
      </c>
      <c r="D1848" s="31" t="s">
        <v>1974</v>
      </c>
      <c r="E1848" s="19" t="s">
        <v>2280</v>
      </c>
      <c r="F1848" s="19">
        <v>6</v>
      </c>
      <c r="G1848" s="19" t="str">
        <f t="shared" si="58"/>
        <v>21301</v>
      </c>
      <c r="I1848" s="32" t="s">
        <v>1974</v>
      </c>
      <c r="J1848" s="20">
        <v>25</v>
      </c>
      <c r="K1848" s="20" t="s">
        <v>2126</v>
      </c>
    </row>
    <row r="1849" spans="1:11">
      <c r="A1849" s="16" t="s">
        <v>2062</v>
      </c>
      <c r="B1849" s="17">
        <v>1</v>
      </c>
      <c r="C1849" s="17" t="str">
        <f t="shared" si="57"/>
        <v>208</v>
      </c>
      <c r="D1849" s="31" t="s">
        <v>1973</v>
      </c>
      <c r="E1849" s="19" t="s">
        <v>2272</v>
      </c>
      <c r="F1849" s="19">
        <v>105</v>
      </c>
      <c r="G1849" s="19" t="str">
        <f t="shared" si="58"/>
        <v>21399</v>
      </c>
      <c r="I1849" s="32" t="s">
        <v>1973</v>
      </c>
      <c r="J1849" s="20">
        <v>1</v>
      </c>
      <c r="K1849" s="20" t="s">
        <v>2069</v>
      </c>
    </row>
    <row r="1850" spans="1:11">
      <c r="A1850" s="16" t="s">
        <v>2134</v>
      </c>
      <c r="B1850" s="17">
        <v>408</v>
      </c>
      <c r="C1850" s="17" t="str">
        <f t="shared" si="57"/>
        <v>212</v>
      </c>
      <c r="D1850" s="31" t="s">
        <v>1974</v>
      </c>
      <c r="E1850" s="19" t="s">
        <v>2277</v>
      </c>
      <c r="F1850" s="19">
        <v>20</v>
      </c>
      <c r="G1850" s="19" t="str">
        <f t="shared" si="58"/>
        <v>21301</v>
      </c>
      <c r="I1850" s="32" t="s">
        <v>1974</v>
      </c>
      <c r="J1850" s="20">
        <v>408</v>
      </c>
      <c r="K1850" s="20" t="s">
        <v>2126</v>
      </c>
    </row>
    <row r="1851" spans="1:11">
      <c r="A1851" s="16" t="s">
        <v>2134</v>
      </c>
      <c r="B1851" s="17">
        <v>1350</v>
      </c>
      <c r="C1851" s="17" t="str">
        <f t="shared" si="57"/>
        <v>212</v>
      </c>
      <c r="D1851" s="31" t="s">
        <v>1974</v>
      </c>
      <c r="E1851" s="19" t="s">
        <v>2238</v>
      </c>
      <c r="F1851" s="19">
        <v>7</v>
      </c>
      <c r="G1851" s="19" t="str">
        <f t="shared" si="58"/>
        <v>21301</v>
      </c>
      <c r="I1851" s="32" t="s">
        <v>1974</v>
      </c>
      <c r="J1851" s="20">
        <v>1350</v>
      </c>
      <c r="K1851" s="20" t="s">
        <v>2126</v>
      </c>
    </row>
    <row r="1852" spans="1:11">
      <c r="A1852" s="16" t="s">
        <v>2134</v>
      </c>
      <c r="B1852" s="17">
        <v>16</v>
      </c>
      <c r="C1852" s="17" t="str">
        <f t="shared" si="57"/>
        <v>212</v>
      </c>
      <c r="D1852" s="31" t="s">
        <v>1974</v>
      </c>
      <c r="E1852" s="19" t="s">
        <v>2273</v>
      </c>
      <c r="F1852" s="19">
        <v>184</v>
      </c>
      <c r="G1852" s="19" t="str">
        <f t="shared" si="58"/>
        <v>21301</v>
      </c>
      <c r="I1852" s="32" t="s">
        <v>1974</v>
      </c>
      <c r="J1852" s="20">
        <v>16</v>
      </c>
      <c r="K1852" s="20" t="s">
        <v>2126</v>
      </c>
    </row>
    <row r="1853" spans="1:11">
      <c r="A1853" s="16" t="s">
        <v>2134</v>
      </c>
      <c r="B1853" s="17">
        <v>154</v>
      </c>
      <c r="C1853" s="17" t="str">
        <f t="shared" si="57"/>
        <v>212</v>
      </c>
      <c r="D1853" s="31" t="s">
        <v>1974</v>
      </c>
      <c r="E1853" s="19" t="s">
        <v>2273</v>
      </c>
      <c r="F1853" s="19">
        <v>151</v>
      </c>
      <c r="G1853" s="19" t="str">
        <f t="shared" si="58"/>
        <v>21301</v>
      </c>
      <c r="I1853" s="32" t="s">
        <v>1974</v>
      </c>
      <c r="J1853" s="20">
        <v>154</v>
      </c>
      <c r="K1853" s="20" t="s">
        <v>2126</v>
      </c>
    </row>
    <row r="1854" spans="1:11">
      <c r="A1854" s="16" t="s">
        <v>2233</v>
      </c>
      <c r="B1854" s="17">
        <v>11</v>
      </c>
      <c r="C1854" s="17" t="str">
        <f t="shared" si="57"/>
        <v>211</v>
      </c>
      <c r="D1854" s="31" t="s">
        <v>1974</v>
      </c>
      <c r="E1854" s="19" t="s">
        <v>2273</v>
      </c>
      <c r="F1854" s="19">
        <v>437</v>
      </c>
      <c r="G1854" s="19" t="str">
        <f t="shared" si="58"/>
        <v>21301</v>
      </c>
      <c r="I1854" s="32" t="s">
        <v>1974</v>
      </c>
      <c r="J1854" s="20">
        <v>11</v>
      </c>
      <c r="K1854" s="20" t="s">
        <v>2122</v>
      </c>
    </row>
    <row r="1855" spans="1:11">
      <c r="A1855" s="16" t="s">
        <v>2233</v>
      </c>
      <c r="B1855" s="17">
        <v>9</v>
      </c>
      <c r="C1855" s="17" t="str">
        <f t="shared" si="57"/>
        <v>211</v>
      </c>
      <c r="D1855" s="31" t="s">
        <v>1974</v>
      </c>
      <c r="E1855" s="19" t="s">
        <v>2275</v>
      </c>
      <c r="F1855" s="19">
        <v>580</v>
      </c>
      <c r="G1855" s="19" t="str">
        <f t="shared" si="58"/>
        <v>21301</v>
      </c>
      <c r="I1855" s="32" t="s">
        <v>1974</v>
      </c>
      <c r="J1855" s="20">
        <v>9</v>
      </c>
      <c r="K1855" s="20" t="s">
        <v>2122</v>
      </c>
    </row>
    <row r="1856" spans="1:11">
      <c r="A1856" s="16" t="s">
        <v>2134</v>
      </c>
      <c r="B1856" s="17">
        <v>42</v>
      </c>
      <c r="C1856" s="17" t="str">
        <f t="shared" si="57"/>
        <v>212</v>
      </c>
      <c r="D1856" s="31" t="s">
        <v>2044</v>
      </c>
      <c r="E1856" s="19" t="s">
        <v>2275</v>
      </c>
      <c r="F1856" s="19">
        <v>10</v>
      </c>
      <c r="G1856" s="19" t="str">
        <f t="shared" si="58"/>
        <v>21301</v>
      </c>
      <c r="I1856" s="32" t="s">
        <v>2044</v>
      </c>
      <c r="J1856" s="20">
        <v>42</v>
      </c>
      <c r="K1856" s="20" t="s">
        <v>2126</v>
      </c>
    </row>
    <row r="1857" spans="1:11">
      <c r="A1857" s="16" t="s">
        <v>2166</v>
      </c>
      <c r="B1857" s="17">
        <v>4</v>
      </c>
      <c r="C1857" s="17" t="str">
        <f t="shared" si="57"/>
        <v>215</v>
      </c>
      <c r="D1857" s="31" t="s">
        <v>2044</v>
      </c>
      <c r="E1857" s="19" t="s">
        <v>2272</v>
      </c>
      <c r="F1857" s="19">
        <v>30</v>
      </c>
      <c r="G1857" s="19" t="str">
        <f t="shared" si="58"/>
        <v>21399</v>
      </c>
      <c r="I1857" s="32" t="s">
        <v>2044</v>
      </c>
      <c r="J1857" s="20">
        <v>4</v>
      </c>
      <c r="K1857" s="20" t="s">
        <v>2164</v>
      </c>
    </row>
    <row r="1858" spans="1:11">
      <c r="A1858" s="16" t="s">
        <v>2166</v>
      </c>
      <c r="B1858" s="17">
        <v>100</v>
      </c>
      <c r="C1858" s="17" t="str">
        <f t="shared" si="57"/>
        <v>215</v>
      </c>
      <c r="D1858" s="31" t="s">
        <v>2044</v>
      </c>
      <c r="E1858" s="19" t="s">
        <v>2136</v>
      </c>
      <c r="F1858" s="19">
        <v>1</v>
      </c>
      <c r="G1858" s="19" t="str">
        <f t="shared" si="58"/>
        <v>21301</v>
      </c>
      <c r="I1858" s="32" t="s">
        <v>2044</v>
      </c>
      <c r="J1858" s="20">
        <v>100</v>
      </c>
      <c r="K1858" s="20" t="s">
        <v>2164</v>
      </c>
    </row>
    <row r="1859" spans="1:11">
      <c r="A1859" s="16" t="s">
        <v>2127</v>
      </c>
      <c r="B1859" s="17">
        <v>1</v>
      </c>
      <c r="C1859" s="17" t="str">
        <f t="shared" ref="C1859:C1922" si="59">MID(A1859,1,3)</f>
        <v>212</v>
      </c>
      <c r="D1859" s="31" t="s">
        <v>1972</v>
      </c>
      <c r="E1859" s="19" t="s">
        <v>1976</v>
      </c>
      <c r="F1859" s="19">
        <v>1</v>
      </c>
      <c r="G1859" s="19" t="str">
        <f t="shared" ref="G1859:G1922" si="60">MID(E1859,1,5)</f>
        <v>22102</v>
      </c>
      <c r="I1859" s="32" t="s">
        <v>1972</v>
      </c>
      <c r="J1859" s="20">
        <v>1</v>
      </c>
      <c r="K1859" s="20" t="s">
        <v>2126</v>
      </c>
    </row>
    <row r="1860" spans="1:11">
      <c r="A1860" s="16" t="s">
        <v>1976</v>
      </c>
      <c r="B1860" s="17">
        <v>2</v>
      </c>
      <c r="C1860" s="17" t="str">
        <f t="shared" si="59"/>
        <v>221</v>
      </c>
      <c r="D1860" s="31" t="s">
        <v>1974</v>
      </c>
      <c r="E1860" s="19" t="s">
        <v>2138</v>
      </c>
      <c r="F1860" s="19">
        <v>1</v>
      </c>
      <c r="G1860" s="19" t="str">
        <f t="shared" si="60"/>
        <v>21301</v>
      </c>
      <c r="I1860" s="32" t="s">
        <v>1974</v>
      </c>
      <c r="J1860" s="20">
        <v>2</v>
      </c>
      <c r="K1860" s="20" t="s">
        <v>2173</v>
      </c>
    </row>
    <row r="1861" spans="1:11">
      <c r="A1861" s="16" t="s">
        <v>2134</v>
      </c>
      <c r="B1861" s="17">
        <v>2</v>
      </c>
      <c r="C1861" s="17" t="str">
        <f t="shared" si="59"/>
        <v>212</v>
      </c>
      <c r="D1861" s="31" t="s">
        <v>1974</v>
      </c>
      <c r="E1861" s="19" t="s">
        <v>2138</v>
      </c>
      <c r="F1861" s="19">
        <v>29</v>
      </c>
      <c r="G1861" s="19" t="str">
        <f t="shared" si="60"/>
        <v>21301</v>
      </c>
      <c r="I1861" s="32" t="s">
        <v>1974</v>
      </c>
      <c r="J1861" s="20">
        <v>2</v>
      </c>
      <c r="K1861" s="20" t="s">
        <v>2126</v>
      </c>
    </row>
    <row r="1862" spans="1:11">
      <c r="A1862" s="16" t="s">
        <v>2134</v>
      </c>
      <c r="B1862" s="17">
        <v>2</v>
      </c>
      <c r="C1862" s="17" t="str">
        <f t="shared" si="59"/>
        <v>212</v>
      </c>
      <c r="D1862" s="31" t="s">
        <v>1974</v>
      </c>
      <c r="E1862" s="19" t="s">
        <v>2062</v>
      </c>
      <c r="F1862" s="19">
        <v>1</v>
      </c>
      <c r="G1862" s="19" t="str">
        <f t="shared" si="60"/>
        <v>20805</v>
      </c>
      <c r="I1862" s="32" t="s">
        <v>1974</v>
      </c>
      <c r="J1862" s="20">
        <v>2</v>
      </c>
      <c r="K1862" s="20" t="s">
        <v>2126</v>
      </c>
    </row>
    <row r="1863" spans="1:11">
      <c r="A1863" s="16" t="s">
        <v>2230</v>
      </c>
      <c r="B1863" s="17">
        <v>200</v>
      </c>
      <c r="C1863" s="17" t="str">
        <f t="shared" si="59"/>
        <v>211</v>
      </c>
      <c r="D1863" s="31" t="s">
        <v>2044</v>
      </c>
      <c r="E1863" s="19" t="s">
        <v>2062</v>
      </c>
      <c r="F1863" s="19">
        <v>1</v>
      </c>
      <c r="G1863" s="19" t="str">
        <f t="shared" si="60"/>
        <v>20805</v>
      </c>
      <c r="I1863" s="32" t="s">
        <v>2044</v>
      </c>
      <c r="J1863" s="20">
        <v>200</v>
      </c>
      <c r="K1863" s="20" t="s">
        <v>2122</v>
      </c>
    </row>
    <row r="1864" spans="1:11">
      <c r="A1864" s="16" t="s">
        <v>2134</v>
      </c>
      <c r="B1864" s="17">
        <v>4</v>
      </c>
      <c r="C1864" s="17" t="str">
        <f t="shared" si="59"/>
        <v>212</v>
      </c>
      <c r="D1864" s="31" t="s">
        <v>1974</v>
      </c>
      <c r="E1864" s="19" t="s">
        <v>2145</v>
      </c>
      <c r="F1864" s="19">
        <v>9</v>
      </c>
      <c r="G1864" s="19" t="str">
        <f t="shared" si="60"/>
        <v>21302</v>
      </c>
      <c r="I1864" s="32" t="s">
        <v>1974</v>
      </c>
      <c r="J1864" s="20">
        <v>4</v>
      </c>
      <c r="K1864" s="20" t="s">
        <v>2126</v>
      </c>
    </row>
    <row r="1865" spans="1:11">
      <c r="A1865" s="16" t="s">
        <v>1976</v>
      </c>
      <c r="B1865" s="17">
        <v>1</v>
      </c>
      <c r="C1865" s="17" t="str">
        <f t="shared" si="59"/>
        <v>221</v>
      </c>
      <c r="D1865" s="31" t="s">
        <v>1972</v>
      </c>
      <c r="E1865" s="19" t="s">
        <v>2062</v>
      </c>
      <c r="F1865" s="19">
        <v>1</v>
      </c>
      <c r="G1865" s="19" t="str">
        <f t="shared" si="60"/>
        <v>20805</v>
      </c>
      <c r="I1865" s="32" t="s">
        <v>1972</v>
      </c>
      <c r="J1865" s="20">
        <v>1</v>
      </c>
      <c r="K1865" s="20" t="s">
        <v>2173</v>
      </c>
    </row>
    <row r="1866" spans="1:11">
      <c r="A1866" s="16" t="s">
        <v>1976</v>
      </c>
      <c r="B1866" s="17">
        <v>3</v>
      </c>
      <c r="C1866" s="17" t="str">
        <f t="shared" si="59"/>
        <v>221</v>
      </c>
      <c r="D1866" s="31" t="s">
        <v>1974</v>
      </c>
      <c r="E1866" s="19" t="s">
        <v>1976</v>
      </c>
      <c r="F1866" s="19">
        <v>1</v>
      </c>
      <c r="G1866" s="19" t="str">
        <f t="shared" si="60"/>
        <v>22102</v>
      </c>
      <c r="I1866" s="32" t="s">
        <v>1974</v>
      </c>
      <c r="J1866" s="20">
        <v>3</v>
      </c>
      <c r="K1866" s="20" t="s">
        <v>2173</v>
      </c>
    </row>
    <row r="1867" spans="1:11">
      <c r="A1867" s="16" t="s">
        <v>2062</v>
      </c>
      <c r="B1867" s="17">
        <v>2</v>
      </c>
      <c r="C1867" s="17" t="str">
        <f t="shared" si="59"/>
        <v>208</v>
      </c>
      <c r="D1867" s="31" t="s">
        <v>1973</v>
      </c>
      <c r="E1867" s="19" t="s">
        <v>2001</v>
      </c>
      <c r="F1867" s="19">
        <v>1</v>
      </c>
      <c r="G1867" s="19" t="str">
        <f t="shared" si="60"/>
        <v>20805</v>
      </c>
      <c r="I1867" s="32" t="s">
        <v>1973</v>
      </c>
      <c r="J1867" s="20">
        <v>2</v>
      </c>
      <c r="K1867" s="20" t="s">
        <v>2069</v>
      </c>
    </row>
    <row r="1868" spans="1:11">
      <c r="A1868" s="16" t="s">
        <v>2062</v>
      </c>
      <c r="B1868" s="17">
        <v>1</v>
      </c>
      <c r="C1868" s="17" t="str">
        <f t="shared" si="59"/>
        <v>208</v>
      </c>
      <c r="D1868" s="31" t="s">
        <v>1973</v>
      </c>
      <c r="E1868" s="19" t="s">
        <v>1976</v>
      </c>
      <c r="F1868" s="19">
        <v>2</v>
      </c>
      <c r="G1868" s="19" t="str">
        <f t="shared" si="60"/>
        <v>22102</v>
      </c>
      <c r="I1868" s="32" t="s">
        <v>1973</v>
      </c>
      <c r="J1868" s="20">
        <v>1</v>
      </c>
      <c r="K1868" s="20" t="s">
        <v>2069</v>
      </c>
    </row>
    <row r="1869" spans="1:11">
      <c r="A1869" s="16" t="s">
        <v>2128</v>
      </c>
      <c r="B1869" s="17">
        <v>1</v>
      </c>
      <c r="C1869" s="17" t="str">
        <f t="shared" si="59"/>
        <v>212</v>
      </c>
      <c r="D1869" s="31" t="s">
        <v>1974</v>
      </c>
      <c r="E1869" s="19" t="s">
        <v>2062</v>
      </c>
      <c r="F1869" s="19">
        <v>1</v>
      </c>
      <c r="G1869" s="19" t="str">
        <f t="shared" si="60"/>
        <v>20805</v>
      </c>
      <c r="I1869" s="32" t="s">
        <v>1974</v>
      </c>
      <c r="J1869" s="20">
        <v>1</v>
      </c>
      <c r="K1869" s="20" t="s">
        <v>2126</v>
      </c>
    </row>
    <row r="1870" spans="1:11">
      <c r="A1870" s="16" t="s">
        <v>2128</v>
      </c>
      <c r="B1870" s="17">
        <v>2</v>
      </c>
      <c r="C1870" s="17" t="str">
        <f t="shared" si="59"/>
        <v>212</v>
      </c>
      <c r="D1870" s="31" t="s">
        <v>1974</v>
      </c>
      <c r="E1870" s="19" t="s">
        <v>2062</v>
      </c>
      <c r="F1870" s="19">
        <v>1</v>
      </c>
      <c r="G1870" s="19" t="str">
        <f t="shared" si="60"/>
        <v>20805</v>
      </c>
      <c r="I1870" s="32" t="s">
        <v>1974</v>
      </c>
      <c r="J1870" s="20">
        <v>2</v>
      </c>
      <c r="K1870" s="20" t="s">
        <v>2126</v>
      </c>
    </row>
    <row r="1871" spans="1:11">
      <c r="A1871" s="16" t="s">
        <v>2228</v>
      </c>
      <c r="B1871" s="17">
        <v>1</v>
      </c>
      <c r="C1871" s="17" t="str">
        <f t="shared" si="59"/>
        <v>211</v>
      </c>
      <c r="D1871" s="31" t="s">
        <v>2044</v>
      </c>
      <c r="E1871" s="19" t="s">
        <v>2145</v>
      </c>
      <c r="F1871" s="19">
        <v>3</v>
      </c>
      <c r="G1871" s="19" t="str">
        <f t="shared" si="60"/>
        <v>21302</v>
      </c>
      <c r="I1871" s="32" t="s">
        <v>2044</v>
      </c>
      <c r="J1871" s="20">
        <v>1</v>
      </c>
      <c r="K1871" s="20" t="s">
        <v>2122</v>
      </c>
    </row>
    <row r="1872" spans="1:11">
      <c r="A1872" s="16" t="s">
        <v>2228</v>
      </c>
      <c r="B1872" s="17">
        <v>153</v>
      </c>
      <c r="C1872" s="17" t="str">
        <f t="shared" si="59"/>
        <v>211</v>
      </c>
      <c r="D1872" s="31" t="s">
        <v>2044</v>
      </c>
      <c r="E1872" s="19" t="s">
        <v>2144</v>
      </c>
      <c r="F1872" s="19">
        <v>2</v>
      </c>
      <c r="G1872" s="19" t="str">
        <f t="shared" si="60"/>
        <v>21302</v>
      </c>
      <c r="I1872" s="32" t="s">
        <v>2044</v>
      </c>
      <c r="J1872" s="20">
        <v>153</v>
      </c>
      <c r="K1872" s="20" t="s">
        <v>2122</v>
      </c>
    </row>
    <row r="1873" spans="1:11">
      <c r="A1873" s="16" t="s">
        <v>2228</v>
      </c>
      <c r="B1873" s="17">
        <v>4</v>
      </c>
      <c r="C1873" s="17" t="str">
        <f t="shared" si="59"/>
        <v>211</v>
      </c>
      <c r="D1873" s="31" t="s">
        <v>2044</v>
      </c>
      <c r="E1873" s="19" t="s">
        <v>1976</v>
      </c>
      <c r="F1873" s="19">
        <v>3</v>
      </c>
      <c r="G1873" s="19" t="str">
        <f t="shared" si="60"/>
        <v>22102</v>
      </c>
      <c r="I1873" s="32" t="s">
        <v>2044</v>
      </c>
      <c r="J1873" s="20">
        <v>4</v>
      </c>
      <c r="K1873" s="20" t="s">
        <v>2122</v>
      </c>
    </row>
    <row r="1874" spans="1:11">
      <c r="A1874" s="16" t="s">
        <v>2230</v>
      </c>
      <c r="B1874" s="17">
        <v>100</v>
      </c>
      <c r="C1874" s="17" t="str">
        <f t="shared" si="59"/>
        <v>211</v>
      </c>
      <c r="D1874" s="31" t="s">
        <v>2044</v>
      </c>
      <c r="E1874" s="19" t="s">
        <v>2062</v>
      </c>
      <c r="F1874" s="19">
        <v>1</v>
      </c>
      <c r="G1874" s="19" t="str">
        <f t="shared" si="60"/>
        <v>20805</v>
      </c>
      <c r="I1874" s="32" t="s">
        <v>2044</v>
      </c>
      <c r="J1874" s="20">
        <v>100</v>
      </c>
      <c r="K1874" s="20" t="s">
        <v>2122</v>
      </c>
    </row>
    <row r="1875" spans="1:11">
      <c r="A1875" s="16" t="s">
        <v>2230</v>
      </c>
      <c r="B1875" s="17">
        <v>40</v>
      </c>
      <c r="C1875" s="17" t="str">
        <f t="shared" si="59"/>
        <v>211</v>
      </c>
      <c r="D1875" s="31" t="s">
        <v>2044</v>
      </c>
      <c r="E1875" s="19" t="s">
        <v>2062</v>
      </c>
      <c r="F1875" s="19">
        <v>1</v>
      </c>
      <c r="G1875" s="19" t="str">
        <f t="shared" si="60"/>
        <v>20805</v>
      </c>
      <c r="I1875" s="32" t="s">
        <v>2044</v>
      </c>
      <c r="J1875" s="20">
        <v>40</v>
      </c>
      <c r="K1875" s="20" t="s">
        <v>2122</v>
      </c>
    </row>
    <row r="1876" spans="1:11">
      <c r="A1876" s="16" t="s">
        <v>2128</v>
      </c>
      <c r="B1876" s="17">
        <v>29</v>
      </c>
      <c r="C1876" s="17" t="str">
        <f t="shared" si="59"/>
        <v>212</v>
      </c>
      <c r="D1876" s="31" t="s">
        <v>1974</v>
      </c>
      <c r="E1876" s="19" t="s">
        <v>2145</v>
      </c>
      <c r="F1876" s="19">
        <v>2</v>
      </c>
      <c r="G1876" s="19" t="str">
        <f t="shared" si="60"/>
        <v>21302</v>
      </c>
      <c r="I1876" s="32" t="s">
        <v>1974</v>
      </c>
      <c r="J1876" s="20">
        <v>29</v>
      </c>
      <c r="K1876" s="20" t="s">
        <v>2126</v>
      </c>
    </row>
    <row r="1877" spans="1:11">
      <c r="A1877" s="16" t="s">
        <v>2128</v>
      </c>
      <c r="B1877" s="17">
        <v>400</v>
      </c>
      <c r="C1877" s="17" t="str">
        <f t="shared" si="59"/>
        <v>212</v>
      </c>
      <c r="D1877" s="31" t="s">
        <v>2044</v>
      </c>
      <c r="E1877" s="19" t="s">
        <v>2281</v>
      </c>
      <c r="F1877" s="19">
        <v>7</v>
      </c>
      <c r="G1877" s="19" t="str">
        <f t="shared" si="60"/>
        <v>21302</v>
      </c>
      <c r="I1877" s="32" t="s">
        <v>2044</v>
      </c>
      <c r="J1877" s="20">
        <v>400</v>
      </c>
      <c r="K1877" s="20" t="s">
        <v>2126</v>
      </c>
    </row>
    <row r="1878" spans="1:11">
      <c r="A1878" s="16" t="s">
        <v>2234</v>
      </c>
      <c r="B1878" s="17">
        <v>150</v>
      </c>
      <c r="C1878" s="17" t="str">
        <f t="shared" si="59"/>
        <v>211</v>
      </c>
      <c r="D1878" s="31" t="s">
        <v>2044</v>
      </c>
      <c r="E1878" s="19" t="s">
        <v>1976</v>
      </c>
      <c r="F1878" s="19">
        <v>1</v>
      </c>
      <c r="G1878" s="19" t="str">
        <f t="shared" si="60"/>
        <v>22102</v>
      </c>
      <c r="I1878" s="32" t="s">
        <v>2044</v>
      </c>
      <c r="J1878" s="20">
        <v>150</v>
      </c>
      <c r="K1878" s="20" t="s">
        <v>2122</v>
      </c>
    </row>
    <row r="1879" spans="1:11">
      <c r="A1879" s="16" t="s">
        <v>2040</v>
      </c>
      <c r="B1879" s="17">
        <v>1</v>
      </c>
      <c r="C1879" s="17" t="str">
        <f>MID(A1879,1,3)</f>
        <v>205</v>
      </c>
      <c r="D1879" s="31" t="s">
        <v>2044</v>
      </c>
      <c r="E1879" s="19" t="s">
        <v>2027</v>
      </c>
      <c r="F1879" s="19">
        <v>10</v>
      </c>
      <c r="G1879" s="19" t="str">
        <f t="shared" si="60"/>
        <v>20199</v>
      </c>
      <c r="I1879" s="32" t="s">
        <v>2044</v>
      </c>
      <c r="J1879" s="20">
        <v>1</v>
      </c>
      <c r="K1879" s="20" t="s">
        <v>2038</v>
      </c>
    </row>
    <row r="1880" spans="1:11">
      <c r="A1880" s="16" t="s">
        <v>2047</v>
      </c>
      <c r="B1880" s="17">
        <v>1</v>
      </c>
      <c r="C1880" s="17" t="str">
        <f>MID(A1880,1,3)</f>
        <v>205</v>
      </c>
      <c r="D1880" s="31" t="s">
        <v>1978</v>
      </c>
      <c r="E1880" s="19" t="s">
        <v>2142</v>
      </c>
      <c r="F1880" s="19">
        <v>1</v>
      </c>
      <c r="G1880" s="19" t="str">
        <f t="shared" si="60"/>
        <v>21302</v>
      </c>
      <c r="I1880" s="32" t="s">
        <v>1978</v>
      </c>
      <c r="J1880" s="20">
        <v>1</v>
      </c>
      <c r="K1880" s="20" t="s">
        <v>2038</v>
      </c>
    </row>
    <row r="1881" spans="1:11">
      <c r="A1881" s="16" t="s">
        <v>2040</v>
      </c>
      <c r="B1881" s="17">
        <v>1</v>
      </c>
      <c r="C1881" s="17" t="str">
        <f>MID(A1881,1,3)</f>
        <v>205</v>
      </c>
      <c r="D1881" s="31" t="s">
        <v>1978</v>
      </c>
      <c r="E1881" s="19" t="s">
        <v>1970</v>
      </c>
      <c r="F1881" s="19">
        <v>2</v>
      </c>
      <c r="G1881" s="19" t="str">
        <f t="shared" si="60"/>
        <v>20805</v>
      </c>
      <c r="I1881" s="32" t="s">
        <v>1978</v>
      </c>
      <c r="J1881" s="20">
        <v>1</v>
      </c>
      <c r="K1881" s="20" t="s">
        <v>2038</v>
      </c>
    </row>
    <row r="1882" spans="1:11">
      <c r="A1882" s="16" t="s">
        <v>2073</v>
      </c>
      <c r="B1882" s="17">
        <v>22</v>
      </c>
      <c r="C1882" s="17" t="str">
        <f t="shared" si="59"/>
        <v>208</v>
      </c>
      <c r="D1882" s="31" t="s">
        <v>1969</v>
      </c>
      <c r="E1882" s="19" t="s">
        <v>1970</v>
      </c>
      <c r="F1882" s="19">
        <v>2</v>
      </c>
      <c r="G1882" s="19" t="str">
        <f t="shared" si="60"/>
        <v>20805</v>
      </c>
      <c r="I1882" s="32" t="s">
        <v>1969</v>
      </c>
      <c r="J1882" s="20">
        <v>22</v>
      </c>
      <c r="K1882" s="20" t="s">
        <v>2069</v>
      </c>
    </row>
    <row r="1883" spans="1:11">
      <c r="A1883" s="16" t="s">
        <v>2087</v>
      </c>
      <c r="B1883" s="17">
        <v>278</v>
      </c>
      <c r="C1883" s="17" t="str">
        <f t="shared" si="59"/>
        <v>208</v>
      </c>
      <c r="D1883" s="31" t="s">
        <v>1980</v>
      </c>
      <c r="E1883" s="19" t="s">
        <v>2150</v>
      </c>
      <c r="F1883" s="19">
        <v>2</v>
      </c>
      <c r="G1883" s="19" t="str">
        <f t="shared" si="60"/>
        <v>21303</v>
      </c>
      <c r="I1883" s="32" t="s">
        <v>1980</v>
      </c>
      <c r="J1883" s="20">
        <v>278</v>
      </c>
      <c r="K1883" s="20" t="s">
        <v>2069</v>
      </c>
    </row>
    <row r="1884" spans="1:11">
      <c r="A1884" s="16" t="s">
        <v>2236</v>
      </c>
      <c r="B1884" s="17">
        <v>1</v>
      </c>
      <c r="C1884" s="17" t="str">
        <f t="shared" si="59"/>
        <v>213</v>
      </c>
      <c r="D1884" s="31" t="s">
        <v>1978</v>
      </c>
      <c r="E1884" s="19" t="s">
        <v>2153</v>
      </c>
      <c r="F1884" s="19">
        <v>3</v>
      </c>
      <c r="G1884" s="19" t="str">
        <f t="shared" si="60"/>
        <v>21303</v>
      </c>
      <c r="I1884" s="32" t="s">
        <v>1978</v>
      </c>
      <c r="J1884" s="20">
        <v>1</v>
      </c>
      <c r="K1884" s="20" t="s">
        <v>2137</v>
      </c>
    </row>
    <row r="1885" spans="1:11">
      <c r="A1885" s="16" t="s">
        <v>2236</v>
      </c>
      <c r="B1885" s="17">
        <v>2776</v>
      </c>
      <c r="C1885" s="17" t="str">
        <f t="shared" si="59"/>
        <v>213</v>
      </c>
      <c r="D1885" s="31" t="s">
        <v>1978</v>
      </c>
      <c r="E1885" s="19" t="s">
        <v>2151</v>
      </c>
      <c r="F1885" s="19">
        <v>428</v>
      </c>
      <c r="G1885" s="19" t="str">
        <f t="shared" si="60"/>
        <v>21303</v>
      </c>
      <c r="I1885" s="32" t="s">
        <v>1978</v>
      </c>
      <c r="J1885" s="20">
        <v>2776</v>
      </c>
      <c r="K1885" s="20" t="s">
        <v>2137</v>
      </c>
    </row>
    <row r="1886" spans="1:11">
      <c r="A1886" s="16" t="s">
        <v>2237</v>
      </c>
      <c r="B1886" s="17">
        <v>265</v>
      </c>
      <c r="C1886" s="17" t="str">
        <f t="shared" si="59"/>
        <v>206</v>
      </c>
      <c r="D1886" s="31" t="s">
        <v>1978</v>
      </c>
      <c r="E1886" s="19" t="s">
        <v>2150</v>
      </c>
      <c r="F1886" s="19">
        <v>118</v>
      </c>
      <c r="G1886" s="19" t="str">
        <f t="shared" si="60"/>
        <v>21303</v>
      </c>
      <c r="I1886" s="32" t="s">
        <v>1978</v>
      </c>
      <c r="J1886" s="20">
        <v>265</v>
      </c>
      <c r="K1886" s="20" t="s">
        <v>2053</v>
      </c>
    </row>
    <row r="1887" spans="1:11">
      <c r="A1887" s="16" t="s">
        <v>2236</v>
      </c>
      <c r="B1887" s="17">
        <v>412</v>
      </c>
      <c r="C1887" s="17" t="str">
        <f t="shared" si="59"/>
        <v>213</v>
      </c>
      <c r="D1887" s="31" t="s">
        <v>1978</v>
      </c>
      <c r="E1887" s="19" t="s">
        <v>2152</v>
      </c>
      <c r="F1887" s="19">
        <v>594</v>
      </c>
      <c r="G1887" s="19" t="str">
        <f t="shared" si="60"/>
        <v>21303</v>
      </c>
      <c r="I1887" s="32" t="s">
        <v>1978</v>
      </c>
      <c r="J1887" s="20">
        <v>412</v>
      </c>
      <c r="K1887" s="20" t="s">
        <v>2137</v>
      </c>
    </row>
    <row r="1888" spans="1:11">
      <c r="A1888" s="16" t="s">
        <v>2238</v>
      </c>
      <c r="B1888" s="17">
        <v>40</v>
      </c>
      <c r="C1888" s="17" t="str">
        <f t="shared" si="59"/>
        <v>213</v>
      </c>
      <c r="D1888" s="31" t="s">
        <v>1978</v>
      </c>
      <c r="E1888" s="19" t="s">
        <v>2153</v>
      </c>
      <c r="F1888" s="19">
        <v>1</v>
      </c>
      <c r="G1888" s="19" t="str">
        <f t="shared" si="60"/>
        <v>21303</v>
      </c>
      <c r="I1888" s="32" t="s">
        <v>1978</v>
      </c>
      <c r="J1888" s="20">
        <v>40</v>
      </c>
      <c r="K1888" s="20" t="s">
        <v>2137</v>
      </c>
    </row>
    <row r="1889" spans="1:11">
      <c r="A1889" s="16" t="s">
        <v>2153</v>
      </c>
      <c r="B1889" s="17">
        <v>33</v>
      </c>
      <c r="C1889" s="17" t="str">
        <f t="shared" si="59"/>
        <v>213</v>
      </c>
      <c r="D1889" s="31" t="s">
        <v>1978</v>
      </c>
      <c r="E1889" s="19" t="s">
        <v>2282</v>
      </c>
      <c r="F1889" s="19">
        <v>200</v>
      </c>
      <c r="G1889" s="19" t="str">
        <f t="shared" si="60"/>
        <v>21303</v>
      </c>
      <c r="I1889" s="32" t="s">
        <v>1978</v>
      </c>
      <c r="J1889" s="20">
        <v>33</v>
      </c>
      <c r="K1889" s="20" t="s">
        <v>2137</v>
      </c>
    </row>
    <row r="1890" spans="1:11">
      <c r="A1890" s="16" t="s">
        <v>2228</v>
      </c>
      <c r="B1890" s="17">
        <v>21</v>
      </c>
      <c r="C1890" s="17" t="str">
        <f t="shared" si="59"/>
        <v>211</v>
      </c>
      <c r="D1890" s="31" t="s">
        <v>1978</v>
      </c>
      <c r="E1890" s="19" t="s">
        <v>2062</v>
      </c>
      <c r="F1890" s="19">
        <v>1</v>
      </c>
      <c r="G1890" s="19" t="str">
        <f t="shared" si="60"/>
        <v>20805</v>
      </c>
      <c r="I1890" s="32" t="s">
        <v>1978</v>
      </c>
      <c r="J1890" s="20">
        <v>21</v>
      </c>
      <c r="K1890" s="20" t="s">
        <v>2122</v>
      </c>
    </row>
    <row r="1891" spans="1:11">
      <c r="A1891" s="16" t="s">
        <v>2153</v>
      </c>
      <c r="B1891" s="17">
        <v>900</v>
      </c>
      <c r="C1891" s="17" t="str">
        <f t="shared" si="59"/>
        <v>213</v>
      </c>
      <c r="D1891" s="31" t="s">
        <v>1978</v>
      </c>
      <c r="E1891" s="19" t="s">
        <v>1976</v>
      </c>
      <c r="F1891" s="19">
        <v>2</v>
      </c>
      <c r="G1891" s="19" t="str">
        <f t="shared" si="60"/>
        <v>22102</v>
      </c>
      <c r="I1891" s="32" t="s">
        <v>1978</v>
      </c>
      <c r="J1891" s="20">
        <v>900</v>
      </c>
      <c r="K1891" s="20" t="s">
        <v>2137</v>
      </c>
    </row>
    <row r="1892" spans="1:11">
      <c r="A1892" s="16" t="s">
        <v>2239</v>
      </c>
      <c r="B1892" s="17">
        <v>6</v>
      </c>
      <c r="C1892" s="17" t="str">
        <f t="shared" si="59"/>
        <v>211</v>
      </c>
      <c r="D1892" s="31" t="s">
        <v>1969</v>
      </c>
      <c r="E1892" s="19" t="s">
        <v>2062</v>
      </c>
      <c r="F1892" s="19">
        <v>1</v>
      </c>
      <c r="G1892" s="19" t="str">
        <f t="shared" si="60"/>
        <v>20805</v>
      </c>
      <c r="I1892" s="32" t="s">
        <v>1969</v>
      </c>
      <c r="J1892" s="20">
        <v>6</v>
      </c>
      <c r="K1892" s="20" t="s">
        <v>2122</v>
      </c>
    </row>
    <row r="1893" spans="1:11">
      <c r="A1893" s="16" t="s">
        <v>2133</v>
      </c>
      <c r="B1893" s="17">
        <v>3150</v>
      </c>
      <c r="C1893" s="17" t="str">
        <f t="shared" si="59"/>
        <v>212</v>
      </c>
      <c r="D1893" s="31" t="s">
        <v>1978</v>
      </c>
      <c r="E1893" s="19" t="s">
        <v>2151</v>
      </c>
      <c r="F1893" s="19">
        <v>2</v>
      </c>
      <c r="G1893" s="19" t="str">
        <f t="shared" si="60"/>
        <v>21303</v>
      </c>
      <c r="I1893" s="32" t="s">
        <v>1978</v>
      </c>
      <c r="J1893" s="20">
        <v>3150</v>
      </c>
      <c r="K1893" s="20" t="s">
        <v>2126</v>
      </c>
    </row>
    <row r="1894" spans="1:11">
      <c r="A1894" s="16" t="s">
        <v>2132</v>
      </c>
      <c r="B1894" s="17">
        <v>613</v>
      </c>
      <c r="C1894" s="17" t="str">
        <f t="shared" si="59"/>
        <v>212</v>
      </c>
      <c r="D1894" s="31" t="s">
        <v>1978</v>
      </c>
      <c r="E1894" s="19" t="s">
        <v>1976</v>
      </c>
      <c r="F1894" s="19">
        <v>1</v>
      </c>
      <c r="G1894" s="19" t="str">
        <f t="shared" si="60"/>
        <v>22102</v>
      </c>
      <c r="I1894" s="32" t="s">
        <v>1978</v>
      </c>
      <c r="J1894" s="20">
        <v>613</v>
      </c>
      <c r="K1894" s="20" t="s">
        <v>2126</v>
      </c>
    </row>
    <row r="1895" spans="1:11">
      <c r="A1895" s="16" t="s">
        <v>1970</v>
      </c>
      <c r="B1895" s="17">
        <v>1</v>
      </c>
      <c r="C1895" s="17" t="str">
        <f t="shared" si="59"/>
        <v>208</v>
      </c>
      <c r="D1895" s="31" t="s">
        <v>1973</v>
      </c>
      <c r="E1895" s="19" t="s">
        <v>2062</v>
      </c>
      <c r="F1895" s="19">
        <v>1</v>
      </c>
      <c r="G1895" s="19" t="str">
        <f t="shared" si="60"/>
        <v>20805</v>
      </c>
      <c r="I1895" s="32" t="s">
        <v>1973</v>
      </c>
      <c r="J1895" s="20">
        <v>1</v>
      </c>
      <c r="K1895" s="20" t="s">
        <v>2069</v>
      </c>
    </row>
    <row r="1896" spans="1:11">
      <c r="A1896" s="16" t="s">
        <v>1970</v>
      </c>
      <c r="B1896" s="17">
        <v>1</v>
      </c>
      <c r="C1896" s="17" t="str">
        <f t="shared" si="59"/>
        <v>208</v>
      </c>
      <c r="D1896" s="31" t="s">
        <v>1973</v>
      </c>
      <c r="E1896" s="19" t="s">
        <v>2283</v>
      </c>
      <c r="F1896" s="19">
        <v>2</v>
      </c>
      <c r="G1896" s="19" t="str">
        <f t="shared" si="60"/>
        <v>21303</v>
      </c>
      <c r="I1896" s="32" t="s">
        <v>1973</v>
      </c>
      <c r="J1896" s="20">
        <v>1</v>
      </c>
      <c r="K1896" s="20" t="s">
        <v>2069</v>
      </c>
    </row>
    <row r="1897" spans="1:11">
      <c r="A1897" s="16" t="s">
        <v>1976</v>
      </c>
      <c r="B1897" s="17">
        <v>3</v>
      </c>
      <c r="C1897" s="17" t="str">
        <f t="shared" si="59"/>
        <v>221</v>
      </c>
      <c r="D1897" s="31" t="s">
        <v>1972</v>
      </c>
      <c r="E1897" s="19" t="s">
        <v>1976</v>
      </c>
      <c r="F1897" s="19">
        <v>1</v>
      </c>
      <c r="G1897" s="19" t="str">
        <f t="shared" si="60"/>
        <v>22102</v>
      </c>
      <c r="I1897" s="32" t="s">
        <v>1972</v>
      </c>
      <c r="J1897" s="20">
        <v>3</v>
      </c>
      <c r="K1897" s="20" t="s">
        <v>2173</v>
      </c>
    </row>
    <row r="1898" spans="1:11">
      <c r="A1898" s="16" t="s">
        <v>1987</v>
      </c>
      <c r="B1898" s="17">
        <v>4</v>
      </c>
      <c r="C1898" s="17" t="str">
        <f t="shared" si="59"/>
        <v>201</v>
      </c>
      <c r="D1898" s="31" t="s">
        <v>1969</v>
      </c>
      <c r="E1898" s="19" t="s">
        <v>2146</v>
      </c>
      <c r="F1898" s="19">
        <v>1</v>
      </c>
      <c r="G1898" s="19" t="str">
        <f t="shared" si="60"/>
        <v>21302</v>
      </c>
      <c r="I1898" s="32" t="s">
        <v>1969</v>
      </c>
      <c r="J1898" s="20">
        <v>4</v>
      </c>
      <c r="K1898" s="20" t="s">
        <v>1971</v>
      </c>
    </row>
    <row r="1899" spans="1:11">
      <c r="A1899" s="16" t="s">
        <v>1987</v>
      </c>
      <c r="B1899" s="17">
        <v>1</v>
      </c>
      <c r="C1899" s="17" t="str">
        <f t="shared" si="59"/>
        <v>201</v>
      </c>
      <c r="D1899" s="31" t="s">
        <v>1969</v>
      </c>
      <c r="E1899" s="19" t="s">
        <v>2146</v>
      </c>
      <c r="F1899" s="19">
        <v>21</v>
      </c>
      <c r="G1899" s="19" t="str">
        <f t="shared" si="60"/>
        <v>21302</v>
      </c>
      <c r="I1899" s="32" t="s">
        <v>1969</v>
      </c>
      <c r="J1899" s="20">
        <v>1</v>
      </c>
      <c r="K1899" s="20" t="s">
        <v>1971</v>
      </c>
    </row>
    <row r="1900" spans="1:11">
      <c r="A1900" s="16" t="s">
        <v>1987</v>
      </c>
      <c r="B1900" s="17">
        <v>2</v>
      </c>
      <c r="C1900" s="17" t="str">
        <f t="shared" si="59"/>
        <v>201</v>
      </c>
      <c r="D1900" s="31" t="s">
        <v>1969</v>
      </c>
      <c r="E1900" s="19" t="s">
        <v>2146</v>
      </c>
      <c r="F1900" s="19">
        <v>2</v>
      </c>
      <c r="G1900" s="19" t="str">
        <f t="shared" si="60"/>
        <v>21302</v>
      </c>
      <c r="I1900" s="32" t="s">
        <v>1969</v>
      </c>
      <c r="J1900" s="20">
        <v>2</v>
      </c>
      <c r="K1900" s="20" t="s">
        <v>1971</v>
      </c>
    </row>
    <row r="1901" spans="1:11">
      <c r="A1901" s="16" t="s">
        <v>1987</v>
      </c>
      <c r="B1901" s="17">
        <v>93</v>
      </c>
      <c r="C1901" s="17" t="str">
        <f t="shared" si="59"/>
        <v>201</v>
      </c>
      <c r="D1901" s="31" t="s">
        <v>1969</v>
      </c>
      <c r="E1901" s="19" t="s">
        <v>2247</v>
      </c>
      <c r="F1901" s="19">
        <v>87</v>
      </c>
      <c r="G1901" s="19" t="str">
        <f t="shared" si="60"/>
        <v>21106</v>
      </c>
      <c r="I1901" s="32" t="s">
        <v>1969</v>
      </c>
      <c r="J1901" s="20">
        <v>93</v>
      </c>
      <c r="K1901" s="20" t="s">
        <v>1971</v>
      </c>
    </row>
    <row r="1902" spans="1:11">
      <c r="A1902" s="16" t="s">
        <v>2240</v>
      </c>
      <c r="B1902" s="17">
        <v>1</v>
      </c>
      <c r="C1902" s="17" t="str">
        <f t="shared" si="59"/>
        <v>201</v>
      </c>
      <c r="D1902" s="31" t="s">
        <v>1972</v>
      </c>
      <c r="E1902" s="19" t="s">
        <v>2142</v>
      </c>
      <c r="F1902" s="19">
        <v>23</v>
      </c>
      <c r="G1902" s="19" t="str">
        <f t="shared" si="60"/>
        <v>21302</v>
      </c>
      <c r="I1902" s="32" t="s">
        <v>1972</v>
      </c>
      <c r="J1902" s="20">
        <v>1</v>
      </c>
      <c r="K1902" s="20" t="s">
        <v>1971</v>
      </c>
    </row>
    <row r="1903" spans="1:11">
      <c r="A1903" s="16" t="s">
        <v>2241</v>
      </c>
      <c r="B1903" s="17">
        <v>21</v>
      </c>
      <c r="C1903" s="17" t="str">
        <f t="shared" si="59"/>
        <v>213</v>
      </c>
      <c r="D1903" s="31" t="s">
        <v>1978</v>
      </c>
      <c r="E1903" s="19" t="s">
        <v>2270</v>
      </c>
      <c r="F1903" s="19">
        <v>35</v>
      </c>
      <c r="G1903" s="19" t="str">
        <f t="shared" si="60"/>
        <v>21307</v>
      </c>
      <c r="I1903" s="32" t="s">
        <v>1978</v>
      </c>
      <c r="J1903" s="20">
        <v>21</v>
      </c>
      <c r="K1903" s="20" t="s">
        <v>2137</v>
      </c>
    </row>
    <row r="1904" spans="1:11">
      <c r="A1904" s="16" t="s">
        <v>1987</v>
      </c>
      <c r="B1904" s="17">
        <v>71</v>
      </c>
      <c r="C1904" s="17" t="str">
        <f t="shared" si="59"/>
        <v>201</v>
      </c>
      <c r="D1904" s="31" t="s">
        <v>1980</v>
      </c>
      <c r="E1904" s="19" t="s">
        <v>2284</v>
      </c>
      <c r="F1904" s="19">
        <v>246</v>
      </c>
      <c r="G1904" s="19" t="str">
        <f t="shared" si="60"/>
        <v>21308</v>
      </c>
      <c r="I1904" s="32" t="s">
        <v>1980</v>
      </c>
      <c r="J1904" s="20">
        <v>71</v>
      </c>
      <c r="K1904" s="20" t="s">
        <v>1971</v>
      </c>
    </row>
    <row r="1905" spans="1:11">
      <c r="A1905" s="16" t="s">
        <v>1987</v>
      </c>
      <c r="B1905" s="17">
        <v>32</v>
      </c>
      <c r="C1905" s="17" t="str">
        <f t="shared" si="59"/>
        <v>201</v>
      </c>
      <c r="D1905" s="31" t="s">
        <v>1969</v>
      </c>
      <c r="E1905" s="19" t="s">
        <v>2285</v>
      </c>
      <c r="F1905" s="19">
        <v>41</v>
      </c>
      <c r="G1905" s="19" t="str">
        <f t="shared" si="60"/>
        <v>21308</v>
      </c>
      <c r="I1905" s="32" t="s">
        <v>1969</v>
      </c>
      <c r="J1905" s="20">
        <v>32</v>
      </c>
      <c r="K1905" s="20" t="s">
        <v>1971</v>
      </c>
    </row>
    <row r="1906" spans="1:11">
      <c r="A1906" s="16" t="s">
        <v>2240</v>
      </c>
      <c r="B1906" s="17">
        <v>1</v>
      </c>
      <c r="C1906" s="17" t="str">
        <f t="shared" si="59"/>
        <v>201</v>
      </c>
      <c r="D1906" s="31" t="s">
        <v>1969</v>
      </c>
      <c r="E1906" s="19" t="s">
        <v>2285</v>
      </c>
      <c r="F1906" s="19">
        <v>207</v>
      </c>
      <c r="G1906" s="19" t="str">
        <f t="shared" si="60"/>
        <v>21308</v>
      </c>
      <c r="I1906" s="32" t="s">
        <v>1969</v>
      </c>
      <c r="J1906" s="20">
        <v>1</v>
      </c>
      <c r="K1906" s="20" t="s">
        <v>1971</v>
      </c>
    </row>
    <row r="1907" spans="1:11">
      <c r="A1907" s="16" t="s">
        <v>2240</v>
      </c>
      <c r="B1907" s="17">
        <v>1</v>
      </c>
      <c r="C1907" s="17" t="str">
        <f t="shared" si="59"/>
        <v>201</v>
      </c>
      <c r="D1907" s="31" t="s">
        <v>2007</v>
      </c>
      <c r="E1907" s="19" t="s">
        <v>2286</v>
      </c>
      <c r="F1907" s="19">
        <v>130</v>
      </c>
      <c r="G1907" s="19" t="str">
        <f t="shared" si="60"/>
        <v>21703</v>
      </c>
      <c r="I1907" s="32" t="s">
        <v>2007</v>
      </c>
      <c r="J1907" s="20">
        <v>1</v>
      </c>
      <c r="K1907" s="20" t="s">
        <v>1971</v>
      </c>
    </row>
    <row r="1908" spans="1:11">
      <c r="A1908" s="16" t="s">
        <v>1976</v>
      </c>
      <c r="B1908" s="17">
        <v>1</v>
      </c>
      <c r="C1908" s="17" t="str">
        <f t="shared" si="59"/>
        <v>221</v>
      </c>
      <c r="D1908" s="31" t="s">
        <v>1972</v>
      </c>
      <c r="E1908" s="19" t="s">
        <v>2285</v>
      </c>
      <c r="F1908" s="19">
        <v>3</v>
      </c>
      <c r="G1908" s="19" t="str">
        <f t="shared" si="60"/>
        <v>21308</v>
      </c>
      <c r="I1908" s="32" t="s">
        <v>1972</v>
      </c>
      <c r="J1908" s="20">
        <v>1</v>
      </c>
      <c r="K1908" s="20" t="s">
        <v>2173</v>
      </c>
    </row>
    <row r="1909" spans="1:11">
      <c r="A1909" s="16" t="s">
        <v>2005</v>
      </c>
      <c r="B1909" s="17">
        <v>1</v>
      </c>
      <c r="C1909" s="17" t="str">
        <f t="shared" si="59"/>
        <v>201</v>
      </c>
      <c r="D1909" s="31" t="s">
        <v>1969</v>
      </c>
      <c r="E1909" s="19" t="s">
        <v>2287</v>
      </c>
      <c r="F1909" s="19">
        <v>862</v>
      </c>
      <c r="G1909" s="19" t="str">
        <f t="shared" si="60"/>
        <v>21308</v>
      </c>
      <c r="I1909" s="32" t="s">
        <v>1969</v>
      </c>
      <c r="J1909" s="20">
        <v>1</v>
      </c>
      <c r="K1909" s="20" t="s">
        <v>1971</v>
      </c>
    </row>
    <row r="1910" spans="1:11">
      <c r="A1910" s="16" t="s">
        <v>2005</v>
      </c>
      <c r="B1910" s="17">
        <v>1</v>
      </c>
      <c r="C1910" s="17" t="str">
        <f t="shared" si="59"/>
        <v>201</v>
      </c>
      <c r="D1910" s="31" t="s">
        <v>1969</v>
      </c>
      <c r="E1910" s="19" t="s">
        <v>2287</v>
      </c>
      <c r="F1910" s="19">
        <v>442</v>
      </c>
      <c r="G1910" s="19" t="str">
        <f t="shared" si="60"/>
        <v>21308</v>
      </c>
      <c r="I1910" s="32" t="s">
        <v>1969</v>
      </c>
      <c r="J1910" s="20">
        <v>1</v>
      </c>
      <c r="K1910" s="20" t="s">
        <v>1971</v>
      </c>
    </row>
    <row r="1911" spans="1:11">
      <c r="A1911" s="16" t="s">
        <v>2005</v>
      </c>
      <c r="B1911" s="17">
        <v>5</v>
      </c>
      <c r="C1911" s="17" t="str">
        <f t="shared" si="59"/>
        <v>201</v>
      </c>
      <c r="D1911" s="31" t="s">
        <v>1973</v>
      </c>
      <c r="E1911" s="19" t="s">
        <v>2287</v>
      </c>
      <c r="F1911" s="19">
        <v>204</v>
      </c>
      <c r="G1911" s="19" t="str">
        <f t="shared" si="60"/>
        <v>21308</v>
      </c>
      <c r="I1911" s="32" t="s">
        <v>1973</v>
      </c>
      <c r="J1911" s="20">
        <v>5</v>
      </c>
      <c r="K1911" s="20" t="s">
        <v>1971</v>
      </c>
    </row>
    <row r="1912" spans="1:11">
      <c r="A1912" s="16" t="s">
        <v>2005</v>
      </c>
      <c r="B1912" s="17">
        <v>2</v>
      </c>
      <c r="C1912" s="17" t="str">
        <f t="shared" si="59"/>
        <v>201</v>
      </c>
      <c r="D1912" s="31" t="s">
        <v>2007</v>
      </c>
      <c r="E1912" s="19" t="s">
        <v>2287</v>
      </c>
      <c r="F1912" s="19">
        <v>191</v>
      </c>
      <c r="G1912" s="19" t="str">
        <f t="shared" si="60"/>
        <v>21308</v>
      </c>
      <c r="I1912" s="32" t="s">
        <v>2007</v>
      </c>
      <c r="J1912" s="20">
        <v>2</v>
      </c>
      <c r="K1912" s="20" t="s">
        <v>1971</v>
      </c>
    </row>
    <row r="1913" spans="1:11">
      <c r="A1913" s="16" t="s">
        <v>2207</v>
      </c>
      <c r="B1913" s="17">
        <v>6</v>
      </c>
      <c r="C1913" s="17" t="str">
        <f t="shared" si="59"/>
        <v>210</v>
      </c>
      <c r="D1913" s="31" t="s">
        <v>1969</v>
      </c>
      <c r="E1913" s="19" t="s">
        <v>2287</v>
      </c>
      <c r="F1913" s="19">
        <v>6</v>
      </c>
      <c r="G1913" s="19" t="str">
        <f t="shared" si="60"/>
        <v>21308</v>
      </c>
      <c r="I1913" s="32" t="s">
        <v>1969</v>
      </c>
      <c r="J1913" s="20">
        <v>6</v>
      </c>
      <c r="K1913" s="20" t="s">
        <v>2104</v>
      </c>
    </row>
    <row r="1914" spans="1:11">
      <c r="A1914" s="16" t="s">
        <v>2005</v>
      </c>
      <c r="B1914" s="17">
        <v>3</v>
      </c>
      <c r="C1914" s="17" t="str">
        <f t="shared" si="59"/>
        <v>201</v>
      </c>
      <c r="D1914" s="31" t="s">
        <v>1969</v>
      </c>
      <c r="E1914" s="19" t="s">
        <v>2151</v>
      </c>
      <c r="F1914" s="19">
        <v>2</v>
      </c>
      <c r="G1914" s="19" t="str">
        <f t="shared" si="60"/>
        <v>21303</v>
      </c>
      <c r="I1914" s="32" t="s">
        <v>1969</v>
      </c>
      <c r="J1914" s="20">
        <v>3</v>
      </c>
      <c r="K1914" s="20" t="s">
        <v>1971</v>
      </c>
    </row>
    <row r="1915" spans="1:11">
      <c r="A1915" s="16" t="s">
        <v>2242</v>
      </c>
      <c r="B1915" s="17">
        <v>3</v>
      </c>
      <c r="C1915" s="17" t="str">
        <f t="shared" si="59"/>
        <v>216</v>
      </c>
      <c r="D1915" s="31" t="s">
        <v>1969</v>
      </c>
      <c r="E1915" s="19" t="s">
        <v>2288</v>
      </c>
      <c r="F1915" s="19">
        <v>24</v>
      </c>
      <c r="G1915" s="19" t="str">
        <f t="shared" si="60"/>
        <v>22201</v>
      </c>
      <c r="I1915" s="32" t="s">
        <v>1969</v>
      </c>
      <c r="J1915" s="20">
        <v>3</v>
      </c>
      <c r="K1915" s="20" t="s">
        <v>2168</v>
      </c>
    </row>
    <row r="1916" spans="1:11">
      <c r="A1916" s="16" t="s">
        <v>2242</v>
      </c>
      <c r="B1916" s="17">
        <v>27</v>
      </c>
      <c r="C1916" s="17" t="str">
        <f t="shared" si="59"/>
        <v>216</v>
      </c>
      <c r="D1916" s="31" t="s">
        <v>1969</v>
      </c>
      <c r="E1916" s="19" t="s">
        <v>2288</v>
      </c>
      <c r="F1916" s="19">
        <v>218</v>
      </c>
      <c r="G1916" s="19" t="str">
        <f t="shared" si="60"/>
        <v>22201</v>
      </c>
      <c r="I1916" s="32" t="s">
        <v>1969</v>
      </c>
      <c r="J1916" s="20">
        <v>27</v>
      </c>
      <c r="K1916" s="20" t="s">
        <v>2168</v>
      </c>
    </row>
    <row r="1917" spans="1:11">
      <c r="A1917" s="16" t="s">
        <v>2005</v>
      </c>
      <c r="B1917" s="17">
        <v>65</v>
      </c>
      <c r="C1917" s="17" t="str">
        <f t="shared" si="59"/>
        <v>201</v>
      </c>
      <c r="D1917" s="31" t="s">
        <v>1969</v>
      </c>
      <c r="E1917" s="19" t="s">
        <v>2285</v>
      </c>
      <c r="F1917" s="19">
        <v>27</v>
      </c>
      <c r="G1917" s="19" t="str">
        <f t="shared" si="60"/>
        <v>21308</v>
      </c>
      <c r="I1917" s="32" t="s">
        <v>1969</v>
      </c>
      <c r="J1917" s="20">
        <v>65</v>
      </c>
      <c r="K1917" s="20" t="s">
        <v>1971</v>
      </c>
    </row>
    <row r="1918" spans="1:11">
      <c r="A1918" s="16" t="s">
        <v>1970</v>
      </c>
      <c r="B1918" s="17">
        <v>1</v>
      </c>
      <c r="C1918" s="17" t="str">
        <f t="shared" si="59"/>
        <v>208</v>
      </c>
      <c r="D1918" s="31" t="s">
        <v>1973</v>
      </c>
      <c r="E1918" s="19" t="s">
        <v>2272</v>
      </c>
      <c r="F1918" s="19">
        <v>136</v>
      </c>
      <c r="G1918" s="19" t="str">
        <f t="shared" si="60"/>
        <v>21399</v>
      </c>
      <c r="I1918" s="32" t="s">
        <v>1973</v>
      </c>
      <c r="J1918" s="20">
        <v>1</v>
      </c>
      <c r="K1918" s="20" t="s">
        <v>2069</v>
      </c>
    </row>
    <row r="1919" spans="1:11">
      <c r="A1919" s="16" t="s">
        <v>1976</v>
      </c>
      <c r="B1919" s="17">
        <v>6</v>
      </c>
      <c r="C1919" s="17" t="str">
        <f t="shared" si="59"/>
        <v>221</v>
      </c>
      <c r="D1919" s="31" t="s">
        <v>1972</v>
      </c>
      <c r="E1919" s="19" t="s">
        <v>2041</v>
      </c>
      <c r="F1919" s="19">
        <v>3661</v>
      </c>
      <c r="G1919" s="19" t="str">
        <f t="shared" si="60"/>
        <v>20502</v>
      </c>
      <c r="I1919" s="32" t="s">
        <v>1972</v>
      </c>
      <c r="J1919" s="20">
        <v>6</v>
      </c>
      <c r="K1919" s="20" t="s">
        <v>2173</v>
      </c>
    </row>
    <row r="1920" spans="1:11">
      <c r="A1920" s="16" t="s">
        <v>1970</v>
      </c>
      <c r="B1920" s="17">
        <v>1</v>
      </c>
      <c r="C1920" s="17" t="str">
        <f t="shared" si="59"/>
        <v>208</v>
      </c>
      <c r="D1920" s="31" t="s">
        <v>1973</v>
      </c>
      <c r="E1920" s="19" t="s">
        <v>2014</v>
      </c>
      <c r="F1920" s="19">
        <v>6</v>
      </c>
      <c r="G1920" s="19" t="str">
        <f t="shared" si="60"/>
        <v>20136</v>
      </c>
      <c r="I1920" s="32" t="s">
        <v>1973</v>
      </c>
      <c r="J1920" s="20">
        <v>1</v>
      </c>
      <c r="K1920" s="20" t="s">
        <v>2069</v>
      </c>
    </row>
    <row r="1921" spans="1:11">
      <c r="A1921" s="16" t="s">
        <v>2169</v>
      </c>
      <c r="B1921" s="17">
        <v>5</v>
      </c>
      <c r="C1921" s="17" t="str">
        <f t="shared" si="59"/>
        <v>220</v>
      </c>
      <c r="D1921" s="31" t="s">
        <v>1969</v>
      </c>
      <c r="E1921" s="19" t="s">
        <v>2251</v>
      </c>
      <c r="F1921" s="19">
        <v>265</v>
      </c>
      <c r="G1921" s="19" t="str">
        <f t="shared" si="60"/>
        <v>21106</v>
      </c>
      <c r="I1921" s="32" t="s">
        <v>1969</v>
      </c>
      <c r="J1921" s="20">
        <v>5</v>
      </c>
      <c r="K1921" s="20" t="s">
        <v>2170</v>
      </c>
    </row>
    <row r="1922" spans="1:11">
      <c r="A1922" s="16" t="s">
        <v>2243</v>
      </c>
      <c r="B1922" s="17">
        <v>94</v>
      </c>
      <c r="C1922" s="17" t="str">
        <f t="shared" si="59"/>
        <v>220</v>
      </c>
      <c r="D1922" s="31" t="s">
        <v>1978</v>
      </c>
      <c r="E1922" s="19" t="s">
        <v>2253</v>
      </c>
      <c r="F1922" s="19">
        <v>89</v>
      </c>
      <c r="G1922" s="19" t="str">
        <f t="shared" si="60"/>
        <v>21104</v>
      </c>
      <c r="I1922" s="32" t="s">
        <v>1978</v>
      </c>
      <c r="J1922" s="20">
        <v>94</v>
      </c>
      <c r="K1922" s="20" t="s">
        <v>2170</v>
      </c>
    </row>
    <row r="1923" spans="1:11">
      <c r="A1923" s="16" t="s">
        <v>2243</v>
      </c>
      <c r="B1923" s="17">
        <v>88</v>
      </c>
      <c r="C1923" s="17" t="str">
        <f t="shared" ref="C1923:C1986" si="61">MID(A1923,1,3)</f>
        <v>220</v>
      </c>
      <c r="D1923" s="31" t="s">
        <v>1978</v>
      </c>
      <c r="E1923" s="19" t="s">
        <v>2145</v>
      </c>
      <c r="F1923" s="19">
        <v>6</v>
      </c>
      <c r="G1923" s="19" t="str">
        <f t="shared" ref="G1923:G1933" si="62">MID(E1923,1,5)</f>
        <v>21302</v>
      </c>
      <c r="I1923" s="32" t="s">
        <v>1978</v>
      </c>
      <c r="J1923" s="20">
        <v>88</v>
      </c>
      <c r="K1923" s="20" t="s">
        <v>2170</v>
      </c>
    </row>
    <row r="1924" spans="1:11">
      <c r="A1924" s="16" t="s">
        <v>2243</v>
      </c>
      <c r="B1924" s="17">
        <v>874</v>
      </c>
      <c r="C1924" s="17" t="str">
        <f t="shared" si="61"/>
        <v>220</v>
      </c>
      <c r="D1924" s="31" t="s">
        <v>1978</v>
      </c>
      <c r="E1924" s="19" t="s">
        <v>2205</v>
      </c>
      <c r="F1924" s="19">
        <v>27</v>
      </c>
      <c r="G1924" s="19" t="str">
        <f t="shared" si="62"/>
        <v>21301</v>
      </c>
      <c r="I1924" s="32" t="s">
        <v>1978</v>
      </c>
      <c r="J1924" s="20">
        <v>874</v>
      </c>
      <c r="K1924" s="20" t="s">
        <v>2170</v>
      </c>
    </row>
    <row r="1925" spans="1:11">
      <c r="A1925" s="16" t="s">
        <v>2243</v>
      </c>
      <c r="B1925" s="17">
        <v>573</v>
      </c>
      <c r="C1925" s="17" t="str">
        <f t="shared" si="61"/>
        <v>220</v>
      </c>
      <c r="D1925" s="31" t="s">
        <v>1978</v>
      </c>
      <c r="E1925" s="19" t="s">
        <v>2289</v>
      </c>
      <c r="F1925" s="19">
        <v>100</v>
      </c>
      <c r="G1925" s="19" t="str">
        <f t="shared" si="62"/>
        <v>21699</v>
      </c>
      <c r="I1925" s="32" t="s">
        <v>1978</v>
      </c>
      <c r="J1925" s="20">
        <v>573</v>
      </c>
      <c r="K1925" s="20" t="s">
        <v>2170</v>
      </c>
    </row>
    <row r="1926" spans="1:11">
      <c r="A1926" s="16" t="s">
        <v>2243</v>
      </c>
      <c r="B1926" s="17">
        <v>741</v>
      </c>
      <c r="C1926" s="17" t="str">
        <f t="shared" si="61"/>
        <v>220</v>
      </c>
      <c r="D1926" s="31" t="s">
        <v>1978</v>
      </c>
      <c r="E1926" s="19" t="s">
        <v>2099</v>
      </c>
      <c r="F1926" s="19">
        <v>159</v>
      </c>
      <c r="G1926" s="19" t="str">
        <f t="shared" si="62"/>
        <v>20826</v>
      </c>
      <c r="I1926" s="32" t="s">
        <v>1978</v>
      </c>
      <c r="J1926" s="20">
        <v>741</v>
      </c>
      <c r="K1926" s="20" t="s">
        <v>2170</v>
      </c>
    </row>
    <row r="1927" spans="1:11">
      <c r="A1927" s="16" t="s">
        <v>2243</v>
      </c>
      <c r="B1927" s="17">
        <v>323</v>
      </c>
      <c r="C1927" s="17" t="str">
        <f t="shared" si="61"/>
        <v>220</v>
      </c>
      <c r="D1927" s="31" t="s">
        <v>1978</v>
      </c>
      <c r="E1927" s="19" t="s">
        <v>2208</v>
      </c>
      <c r="F1927" s="19">
        <v>1563</v>
      </c>
      <c r="G1927" s="19" t="str">
        <f t="shared" si="62"/>
        <v>20807</v>
      </c>
      <c r="I1927" s="32" t="s">
        <v>1978</v>
      </c>
      <c r="J1927" s="20">
        <v>323</v>
      </c>
      <c r="K1927" s="20" t="s">
        <v>2170</v>
      </c>
    </row>
    <row r="1928" spans="1:11">
      <c r="A1928" s="16" t="s">
        <v>2243</v>
      </c>
      <c r="B1928" s="17">
        <v>1863</v>
      </c>
      <c r="C1928" s="17" t="str">
        <f t="shared" si="61"/>
        <v>220</v>
      </c>
      <c r="D1928" s="31" t="s">
        <v>1978</v>
      </c>
      <c r="E1928" s="19" t="s">
        <v>2072</v>
      </c>
      <c r="F1928" s="19">
        <v>21</v>
      </c>
      <c r="G1928" s="19" t="str">
        <f t="shared" si="62"/>
        <v>20801</v>
      </c>
      <c r="I1928" s="32" t="s">
        <v>1978</v>
      </c>
      <c r="J1928" s="20">
        <v>1863</v>
      </c>
      <c r="K1928" s="20" t="s">
        <v>2170</v>
      </c>
    </row>
    <row r="1929" spans="1:11">
      <c r="A1929" s="16" t="s">
        <v>2169</v>
      </c>
      <c r="B1929" s="17">
        <v>236</v>
      </c>
      <c r="C1929" s="17" t="str">
        <f t="shared" si="61"/>
        <v>220</v>
      </c>
      <c r="D1929" s="31" t="s">
        <v>1969</v>
      </c>
      <c r="E1929" s="19" t="s">
        <v>2072</v>
      </c>
      <c r="F1929" s="19">
        <v>49</v>
      </c>
      <c r="G1929" s="19" t="str">
        <f t="shared" si="62"/>
        <v>20801</v>
      </c>
      <c r="I1929" s="32" t="s">
        <v>1969</v>
      </c>
      <c r="J1929" s="20">
        <v>236</v>
      </c>
      <c r="K1929" s="20" t="s">
        <v>2170</v>
      </c>
    </row>
    <row r="1930" spans="1:11">
      <c r="A1930" s="16" t="s">
        <v>2169</v>
      </c>
      <c r="B1930" s="17">
        <v>221</v>
      </c>
      <c r="C1930" s="17" t="str">
        <f t="shared" si="61"/>
        <v>220</v>
      </c>
      <c r="D1930" s="31" t="s">
        <v>1969</v>
      </c>
      <c r="E1930" s="19" t="s">
        <v>2290</v>
      </c>
      <c r="F1930" s="19">
        <v>2</v>
      </c>
      <c r="G1930" s="19" t="str">
        <f t="shared" si="62"/>
        <v>20808</v>
      </c>
      <c r="I1930" s="32" t="s">
        <v>1969</v>
      </c>
      <c r="J1930" s="20">
        <v>221</v>
      </c>
      <c r="K1930" s="20" t="s">
        <v>2170</v>
      </c>
    </row>
    <row r="1931" spans="1:11">
      <c r="A1931" s="16" t="s">
        <v>2244</v>
      </c>
      <c r="B1931" s="17">
        <v>2416</v>
      </c>
      <c r="C1931" s="17" t="str">
        <f t="shared" si="61"/>
        <v>220</v>
      </c>
      <c r="D1931" s="31" t="s">
        <v>1984</v>
      </c>
      <c r="E1931" s="19" t="s">
        <v>2290</v>
      </c>
      <c r="F1931" s="19">
        <v>58</v>
      </c>
      <c r="G1931" s="19" t="str">
        <f t="shared" si="62"/>
        <v>20808</v>
      </c>
      <c r="I1931" s="32" t="s">
        <v>1984</v>
      </c>
      <c r="J1931" s="20">
        <v>2416</v>
      </c>
      <c r="K1931" s="20" t="s">
        <v>2170</v>
      </c>
    </row>
    <row r="1932" spans="1:11">
      <c r="A1932" s="16" t="s">
        <v>2243</v>
      </c>
      <c r="B1932" s="17">
        <v>260</v>
      </c>
      <c r="C1932" s="17" t="str">
        <f t="shared" si="61"/>
        <v>220</v>
      </c>
      <c r="D1932" s="31" t="s">
        <v>1978</v>
      </c>
      <c r="E1932" s="19" t="s">
        <v>2230</v>
      </c>
      <c r="F1932" s="19">
        <v>1450</v>
      </c>
      <c r="G1932" s="19" t="str">
        <f t="shared" si="62"/>
        <v>21104</v>
      </c>
      <c r="I1932" s="32" t="s">
        <v>1978</v>
      </c>
      <c r="J1932" s="20">
        <v>260</v>
      </c>
      <c r="K1932" s="20" t="s">
        <v>2170</v>
      </c>
    </row>
    <row r="1933" spans="1:11">
      <c r="A1933" s="16" t="s">
        <v>2243</v>
      </c>
      <c r="B1933" s="17">
        <v>960</v>
      </c>
      <c r="C1933" s="17" t="str">
        <f t="shared" si="61"/>
        <v>220</v>
      </c>
      <c r="D1933" s="31" t="s">
        <v>1980</v>
      </c>
      <c r="E1933" s="19" t="s">
        <v>2230</v>
      </c>
      <c r="F1933" s="19">
        <v>130</v>
      </c>
      <c r="G1933" s="19" t="str">
        <f t="shared" si="62"/>
        <v>21104</v>
      </c>
      <c r="I1933" s="32" t="s">
        <v>1980</v>
      </c>
      <c r="J1933" s="20">
        <v>960</v>
      </c>
      <c r="K1933" s="20" t="s">
        <v>2170</v>
      </c>
    </row>
    <row r="1934" spans="1:11">
      <c r="A1934" s="16" t="s">
        <v>2062</v>
      </c>
      <c r="B1934" s="17">
        <v>2</v>
      </c>
      <c r="C1934" s="17" t="str">
        <f t="shared" si="61"/>
        <v>208</v>
      </c>
      <c r="D1934" s="31" t="s">
        <v>1973</v>
      </c>
      <c r="I1934" s="32" t="s">
        <v>1973</v>
      </c>
      <c r="J1934" s="20">
        <v>2</v>
      </c>
      <c r="K1934" s="20" t="s">
        <v>2069</v>
      </c>
    </row>
    <row r="1935" spans="1:11">
      <c r="A1935" s="16" t="s">
        <v>2062</v>
      </c>
      <c r="B1935" s="17">
        <v>1</v>
      </c>
      <c r="C1935" s="17" t="str">
        <f t="shared" si="61"/>
        <v>208</v>
      </c>
      <c r="D1935" s="31" t="s">
        <v>1973</v>
      </c>
      <c r="I1935" s="32" t="s">
        <v>1973</v>
      </c>
      <c r="J1935" s="20">
        <v>1</v>
      </c>
      <c r="K1935" s="20" t="s">
        <v>2069</v>
      </c>
    </row>
    <row r="1936" spans="1:11">
      <c r="A1936" s="16" t="s">
        <v>2234</v>
      </c>
      <c r="B1936" s="17">
        <v>50</v>
      </c>
      <c r="C1936" s="17" t="str">
        <f t="shared" si="61"/>
        <v>211</v>
      </c>
      <c r="D1936" s="31" t="s">
        <v>1974</v>
      </c>
      <c r="I1936" s="32" t="s">
        <v>1974</v>
      </c>
      <c r="J1936" s="20">
        <v>50</v>
      </c>
      <c r="K1936" s="20" t="s">
        <v>2122</v>
      </c>
    </row>
    <row r="1937" spans="1:11">
      <c r="A1937" s="16" t="s">
        <v>2230</v>
      </c>
      <c r="B1937" s="17">
        <v>10</v>
      </c>
      <c r="C1937" s="17" t="str">
        <f t="shared" si="61"/>
        <v>211</v>
      </c>
      <c r="D1937" s="31" t="s">
        <v>1974</v>
      </c>
      <c r="I1937" s="32" t="s">
        <v>1974</v>
      </c>
      <c r="J1937" s="20">
        <v>10</v>
      </c>
      <c r="K1937" s="20" t="s">
        <v>2122</v>
      </c>
    </row>
    <row r="1938" spans="1:11">
      <c r="A1938" s="16" t="s">
        <v>2234</v>
      </c>
      <c r="B1938" s="17">
        <v>18</v>
      </c>
      <c r="C1938" s="17" t="str">
        <f t="shared" si="61"/>
        <v>211</v>
      </c>
      <c r="D1938" s="31" t="s">
        <v>1974</v>
      </c>
      <c r="I1938" s="32" t="s">
        <v>1974</v>
      </c>
      <c r="J1938" s="20">
        <v>18</v>
      </c>
      <c r="K1938" s="20" t="s">
        <v>2122</v>
      </c>
    </row>
    <row r="1939" spans="1:11">
      <c r="A1939" s="16" t="s">
        <v>2239</v>
      </c>
      <c r="B1939" s="17">
        <v>15</v>
      </c>
      <c r="C1939" s="17" t="str">
        <f t="shared" si="61"/>
        <v>211</v>
      </c>
      <c r="D1939" s="31" t="s">
        <v>1974</v>
      </c>
      <c r="I1939" s="32" t="s">
        <v>1974</v>
      </c>
      <c r="J1939" s="20">
        <v>15</v>
      </c>
      <c r="K1939" s="20" t="s">
        <v>2122</v>
      </c>
    </row>
    <row r="1940" spans="1:11">
      <c r="A1940" s="16" t="s">
        <v>2239</v>
      </c>
      <c r="B1940" s="17">
        <v>84</v>
      </c>
      <c r="C1940" s="17" t="str">
        <f t="shared" si="61"/>
        <v>211</v>
      </c>
      <c r="D1940" s="31" t="s">
        <v>1974</v>
      </c>
      <c r="I1940" s="32" t="s">
        <v>1974</v>
      </c>
      <c r="J1940" s="20">
        <v>84</v>
      </c>
      <c r="K1940" s="20" t="s">
        <v>2122</v>
      </c>
    </row>
    <row r="1941" spans="1:11">
      <c r="A1941" s="16" t="s">
        <v>2228</v>
      </c>
      <c r="B1941" s="17">
        <v>66</v>
      </c>
      <c r="C1941" s="17" t="str">
        <f t="shared" si="61"/>
        <v>211</v>
      </c>
      <c r="D1941" s="31" t="s">
        <v>1974</v>
      </c>
      <c r="I1941" s="32" t="s">
        <v>1974</v>
      </c>
      <c r="J1941" s="20">
        <v>66</v>
      </c>
      <c r="K1941" s="20" t="s">
        <v>2122</v>
      </c>
    </row>
    <row r="1942" spans="1:11">
      <c r="A1942" s="16" t="s">
        <v>2239</v>
      </c>
      <c r="B1942" s="17">
        <v>310</v>
      </c>
      <c r="C1942" s="17" t="str">
        <f t="shared" si="61"/>
        <v>211</v>
      </c>
      <c r="D1942" s="31" t="s">
        <v>1974</v>
      </c>
      <c r="I1942" s="32" t="s">
        <v>1974</v>
      </c>
      <c r="J1942" s="20">
        <v>310</v>
      </c>
      <c r="K1942" s="20" t="s">
        <v>2122</v>
      </c>
    </row>
    <row r="1943" spans="1:11">
      <c r="A1943" s="16" t="s">
        <v>2234</v>
      </c>
      <c r="B1943" s="17">
        <v>200</v>
      </c>
      <c r="C1943" s="17" t="str">
        <f t="shared" si="61"/>
        <v>211</v>
      </c>
      <c r="D1943" s="31" t="s">
        <v>2044</v>
      </c>
      <c r="I1943" s="32" t="s">
        <v>2044</v>
      </c>
      <c r="J1943" s="20">
        <v>200</v>
      </c>
      <c r="K1943" s="20" t="s">
        <v>2122</v>
      </c>
    </row>
    <row r="1944" spans="1:11">
      <c r="A1944" s="16" t="s">
        <v>2234</v>
      </c>
      <c r="B1944" s="17">
        <v>15</v>
      </c>
      <c r="C1944" s="17" t="str">
        <f t="shared" si="61"/>
        <v>211</v>
      </c>
      <c r="D1944" s="31" t="s">
        <v>1974</v>
      </c>
      <c r="I1944" s="32" t="s">
        <v>1974</v>
      </c>
      <c r="J1944" s="20">
        <v>15</v>
      </c>
      <c r="K1944" s="20" t="s">
        <v>2122</v>
      </c>
    </row>
    <row r="1945" spans="1:11">
      <c r="A1945" s="16" t="s">
        <v>2234</v>
      </c>
      <c r="B1945" s="17">
        <v>100</v>
      </c>
      <c r="C1945" s="17" t="str">
        <f t="shared" si="61"/>
        <v>211</v>
      </c>
      <c r="D1945" s="31" t="s">
        <v>1974</v>
      </c>
      <c r="I1945" s="32" t="s">
        <v>1974</v>
      </c>
      <c r="J1945" s="20">
        <v>100</v>
      </c>
      <c r="K1945" s="20" t="s">
        <v>2122</v>
      </c>
    </row>
    <row r="1946" spans="1:11">
      <c r="A1946" s="16" t="s">
        <v>2239</v>
      </c>
      <c r="B1946" s="17">
        <v>200</v>
      </c>
      <c r="C1946" s="17" t="str">
        <f t="shared" si="61"/>
        <v>211</v>
      </c>
      <c r="D1946" s="31" t="s">
        <v>1974</v>
      </c>
      <c r="I1946" s="32" t="s">
        <v>1974</v>
      </c>
      <c r="J1946" s="20">
        <v>200</v>
      </c>
      <c r="K1946" s="20" t="s">
        <v>2122</v>
      </c>
    </row>
    <row r="1947" spans="1:11">
      <c r="A1947" s="16" t="s">
        <v>1976</v>
      </c>
      <c r="B1947" s="17">
        <v>1</v>
      </c>
      <c r="C1947" s="17" t="str">
        <f t="shared" si="61"/>
        <v>221</v>
      </c>
      <c r="D1947" s="31" t="s">
        <v>1974</v>
      </c>
      <c r="I1947" s="32" t="s">
        <v>1974</v>
      </c>
      <c r="J1947" s="20">
        <v>1</v>
      </c>
      <c r="K1947" s="20" t="s">
        <v>2173</v>
      </c>
    </row>
    <row r="1948" spans="1:11">
      <c r="A1948" s="16" t="s">
        <v>2132</v>
      </c>
      <c r="B1948" s="17">
        <v>1</v>
      </c>
      <c r="C1948" s="17" t="str">
        <f t="shared" si="61"/>
        <v>212</v>
      </c>
      <c r="D1948" s="31" t="s">
        <v>1974</v>
      </c>
      <c r="I1948" s="32" t="s">
        <v>1974</v>
      </c>
      <c r="J1948" s="20">
        <v>1</v>
      </c>
      <c r="K1948" s="20" t="s">
        <v>2126</v>
      </c>
    </row>
    <row r="1949" spans="1:11">
      <c r="A1949" s="16" t="s">
        <v>2132</v>
      </c>
      <c r="B1949" s="17">
        <v>6</v>
      </c>
      <c r="C1949" s="17" t="str">
        <f t="shared" si="61"/>
        <v>212</v>
      </c>
      <c r="D1949" s="31" t="s">
        <v>1974</v>
      </c>
      <c r="I1949" s="32" t="s">
        <v>1974</v>
      </c>
      <c r="J1949" s="20">
        <v>6</v>
      </c>
      <c r="K1949" s="20" t="s">
        <v>2126</v>
      </c>
    </row>
    <row r="1950" spans="1:11">
      <c r="A1950" s="16" t="s">
        <v>2132</v>
      </c>
      <c r="B1950" s="17">
        <v>12</v>
      </c>
      <c r="C1950" s="17" t="str">
        <f t="shared" si="61"/>
        <v>212</v>
      </c>
      <c r="D1950" s="31" t="s">
        <v>1973</v>
      </c>
      <c r="I1950" s="32" t="s">
        <v>1973</v>
      </c>
      <c r="J1950" s="20">
        <v>12</v>
      </c>
      <c r="K1950" s="20" t="s">
        <v>2126</v>
      </c>
    </row>
    <row r="1951" spans="1:11">
      <c r="A1951" s="16" t="s">
        <v>1976</v>
      </c>
      <c r="B1951" s="17">
        <v>1</v>
      </c>
      <c r="C1951" s="17" t="str">
        <f t="shared" si="61"/>
        <v>221</v>
      </c>
      <c r="D1951" s="31" t="s">
        <v>1974</v>
      </c>
      <c r="I1951" s="32" t="s">
        <v>1974</v>
      </c>
      <c r="J1951" s="20">
        <v>1</v>
      </c>
      <c r="K1951" s="20" t="s">
        <v>2173</v>
      </c>
    </row>
    <row r="1952" spans="1:11">
      <c r="A1952" s="16" t="s">
        <v>2228</v>
      </c>
      <c r="B1952" s="17">
        <v>42</v>
      </c>
      <c r="C1952" s="17" t="str">
        <f t="shared" si="61"/>
        <v>211</v>
      </c>
      <c r="D1952" s="31" t="s">
        <v>1974</v>
      </c>
      <c r="I1952" s="32" t="s">
        <v>1974</v>
      </c>
      <c r="J1952" s="20">
        <v>42</v>
      </c>
      <c r="K1952" s="20" t="s">
        <v>2122</v>
      </c>
    </row>
    <row r="1953" spans="1:11">
      <c r="A1953" s="16" t="s">
        <v>2228</v>
      </c>
      <c r="B1953" s="17">
        <v>452</v>
      </c>
      <c r="C1953" s="17" t="str">
        <f t="shared" si="61"/>
        <v>211</v>
      </c>
      <c r="D1953" s="31" t="s">
        <v>1974</v>
      </c>
      <c r="I1953" s="32" t="s">
        <v>1974</v>
      </c>
      <c r="J1953" s="20">
        <v>452</v>
      </c>
      <c r="K1953" s="20" t="s">
        <v>2122</v>
      </c>
    </row>
    <row r="1954" spans="1:11">
      <c r="A1954" s="16" t="s">
        <v>2133</v>
      </c>
      <c r="B1954" s="17">
        <v>72</v>
      </c>
      <c r="C1954" s="17" t="str">
        <f t="shared" si="61"/>
        <v>212</v>
      </c>
      <c r="D1954" s="31" t="s">
        <v>1974</v>
      </c>
      <c r="I1954" s="32" t="s">
        <v>1974</v>
      </c>
      <c r="J1954" s="20">
        <v>72</v>
      </c>
      <c r="K1954" s="20" t="s">
        <v>2126</v>
      </c>
    </row>
    <row r="1955" spans="1:11">
      <c r="A1955" s="16" t="s">
        <v>2187</v>
      </c>
      <c r="B1955" s="17">
        <v>10</v>
      </c>
      <c r="C1955" s="17" t="str">
        <f t="shared" si="61"/>
        <v>229</v>
      </c>
      <c r="D1955" s="31" t="s">
        <v>1984</v>
      </c>
      <c r="I1955" s="32" t="s">
        <v>1984</v>
      </c>
      <c r="J1955" s="20">
        <v>10</v>
      </c>
      <c r="K1955" s="20" t="s">
        <v>2188</v>
      </c>
    </row>
    <row r="1956" spans="1:11">
      <c r="A1956" s="16" t="s">
        <v>2146</v>
      </c>
      <c r="B1956" s="17">
        <v>4</v>
      </c>
      <c r="C1956" s="17" t="str">
        <f t="shared" si="61"/>
        <v>213</v>
      </c>
      <c r="D1956" s="31" t="s">
        <v>1974</v>
      </c>
      <c r="I1956" s="32" t="s">
        <v>1974</v>
      </c>
      <c r="J1956" s="20">
        <v>4</v>
      </c>
      <c r="K1956" s="20" t="s">
        <v>2137</v>
      </c>
    </row>
    <row r="1957" spans="1:11">
      <c r="A1957" s="16" t="s">
        <v>2146</v>
      </c>
      <c r="B1957" s="17">
        <v>8</v>
      </c>
      <c r="C1957" s="17" t="str">
        <f t="shared" si="61"/>
        <v>213</v>
      </c>
      <c r="D1957" s="31" t="s">
        <v>1973</v>
      </c>
      <c r="I1957" s="32" t="s">
        <v>1973</v>
      </c>
      <c r="J1957" s="20">
        <v>8</v>
      </c>
      <c r="K1957" s="20" t="s">
        <v>2137</v>
      </c>
    </row>
    <row r="1958" spans="1:11">
      <c r="A1958" s="16" t="s">
        <v>2228</v>
      </c>
      <c r="B1958" s="17">
        <v>16</v>
      </c>
      <c r="C1958" s="17" t="str">
        <f t="shared" si="61"/>
        <v>211</v>
      </c>
      <c r="D1958" s="31" t="s">
        <v>1974</v>
      </c>
      <c r="I1958" s="32" t="s">
        <v>1974</v>
      </c>
      <c r="J1958" s="20">
        <v>16</v>
      </c>
      <c r="K1958" s="20" t="s">
        <v>2122</v>
      </c>
    </row>
    <row r="1959" spans="1:11">
      <c r="A1959" s="16" t="s">
        <v>2230</v>
      </c>
      <c r="B1959" s="17">
        <v>87</v>
      </c>
      <c r="C1959" s="17" t="str">
        <f t="shared" si="61"/>
        <v>211</v>
      </c>
      <c r="D1959" s="31" t="s">
        <v>1974</v>
      </c>
      <c r="I1959" s="32" t="s">
        <v>1974</v>
      </c>
      <c r="J1959" s="20">
        <v>87</v>
      </c>
      <c r="K1959" s="20" t="s">
        <v>2122</v>
      </c>
    </row>
    <row r="1960" spans="1:11">
      <c r="A1960" s="16" t="s">
        <v>2146</v>
      </c>
      <c r="B1960" s="17">
        <v>10</v>
      </c>
      <c r="C1960" s="17" t="str">
        <f t="shared" si="61"/>
        <v>213</v>
      </c>
      <c r="D1960" s="31" t="s">
        <v>1974</v>
      </c>
      <c r="I1960" s="32" t="s">
        <v>1974</v>
      </c>
      <c r="J1960" s="20">
        <v>10</v>
      </c>
      <c r="K1960" s="20" t="s">
        <v>2137</v>
      </c>
    </row>
    <row r="1961" spans="1:11">
      <c r="A1961" s="16" t="s">
        <v>2146</v>
      </c>
      <c r="B1961" s="17">
        <v>19</v>
      </c>
      <c r="C1961" s="17" t="str">
        <f t="shared" si="61"/>
        <v>213</v>
      </c>
      <c r="D1961" s="31" t="s">
        <v>1974</v>
      </c>
      <c r="I1961" s="32" t="s">
        <v>1974</v>
      </c>
      <c r="J1961" s="20">
        <v>19</v>
      </c>
      <c r="K1961" s="20" t="s">
        <v>2137</v>
      </c>
    </row>
    <row r="1962" spans="1:11">
      <c r="A1962" s="16" t="s">
        <v>2146</v>
      </c>
      <c r="B1962" s="17">
        <v>110</v>
      </c>
      <c r="C1962" s="17" t="str">
        <f t="shared" si="61"/>
        <v>213</v>
      </c>
      <c r="D1962" s="31" t="s">
        <v>1974</v>
      </c>
      <c r="I1962" s="32" t="s">
        <v>1974</v>
      </c>
      <c r="J1962" s="20">
        <v>110</v>
      </c>
      <c r="K1962" s="20" t="s">
        <v>2137</v>
      </c>
    </row>
    <row r="1963" spans="1:11">
      <c r="A1963" s="16" t="s">
        <v>2146</v>
      </c>
      <c r="B1963" s="17">
        <v>449</v>
      </c>
      <c r="C1963" s="17" t="str">
        <f t="shared" si="61"/>
        <v>213</v>
      </c>
      <c r="D1963" s="31" t="s">
        <v>1974</v>
      </c>
      <c r="I1963" s="32" t="s">
        <v>1974</v>
      </c>
      <c r="J1963" s="20">
        <v>449</v>
      </c>
      <c r="K1963" s="20" t="s">
        <v>2137</v>
      </c>
    </row>
    <row r="1964" spans="1:11">
      <c r="A1964" s="16" t="s">
        <v>1970</v>
      </c>
      <c r="B1964" s="17">
        <v>1</v>
      </c>
      <c r="C1964" s="17" t="str">
        <f t="shared" si="61"/>
        <v>208</v>
      </c>
      <c r="D1964" s="31" t="s">
        <v>1973</v>
      </c>
      <c r="I1964" s="32" t="s">
        <v>1973</v>
      </c>
      <c r="J1964" s="20">
        <v>1</v>
      </c>
      <c r="K1964" s="20" t="s">
        <v>2069</v>
      </c>
    </row>
    <row r="1965" spans="1:11">
      <c r="A1965" s="16" t="s">
        <v>1976</v>
      </c>
      <c r="B1965" s="17">
        <v>2</v>
      </c>
      <c r="C1965" s="17" t="str">
        <f t="shared" si="61"/>
        <v>221</v>
      </c>
      <c r="D1965" s="31" t="s">
        <v>1972</v>
      </c>
      <c r="I1965" s="32" t="s">
        <v>1972</v>
      </c>
      <c r="J1965" s="20">
        <v>2</v>
      </c>
      <c r="K1965" s="20" t="s">
        <v>2173</v>
      </c>
    </row>
    <row r="1966" spans="1:11">
      <c r="A1966" s="16" t="s">
        <v>1970</v>
      </c>
      <c r="B1966" s="17">
        <v>1</v>
      </c>
      <c r="C1966" s="17" t="str">
        <f t="shared" si="61"/>
        <v>208</v>
      </c>
      <c r="D1966" s="31" t="s">
        <v>1973</v>
      </c>
      <c r="I1966" s="32" t="s">
        <v>1973</v>
      </c>
      <c r="J1966" s="20">
        <v>1</v>
      </c>
      <c r="K1966" s="20" t="s">
        <v>2069</v>
      </c>
    </row>
    <row r="1967" spans="1:11">
      <c r="A1967" s="16" t="s">
        <v>2142</v>
      </c>
      <c r="B1967" s="17">
        <v>2</v>
      </c>
      <c r="C1967" s="17" t="str">
        <f t="shared" si="61"/>
        <v>213</v>
      </c>
      <c r="D1967" s="31" t="s">
        <v>1969</v>
      </c>
      <c r="I1967" s="32" t="s">
        <v>1969</v>
      </c>
      <c r="J1967" s="20">
        <v>2</v>
      </c>
      <c r="K1967" s="20" t="s">
        <v>2137</v>
      </c>
    </row>
    <row r="1968" spans="1:11">
      <c r="A1968" s="16" t="s">
        <v>2142</v>
      </c>
      <c r="B1968" s="17">
        <v>1</v>
      </c>
      <c r="C1968" s="17" t="str">
        <f t="shared" si="61"/>
        <v>213</v>
      </c>
      <c r="D1968" s="31" t="s">
        <v>1969</v>
      </c>
      <c r="I1968" s="32" t="s">
        <v>1969</v>
      </c>
      <c r="J1968" s="20">
        <v>1</v>
      </c>
      <c r="K1968" s="20" t="s">
        <v>2137</v>
      </c>
    </row>
    <row r="1969" spans="1:11">
      <c r="A1969" s="16" t="s">
        <v>2245</v>
      </c>
      <c r="B1969" s="17">
        <v>341</v>
      </c>
      <c r="C1969" s="17" t="str">
        <f t="shared" si="61"/>
        <v>211</v>
      </c>
      <c r="D1969" s="31" t="s">
        <v>1978</v>
      </c>
      <c r="I1969" s="32" t="s">
        <v>1978</v>
      </c>
      <c r="J1969" s="20">
        <v>341</v>
      </c>
      <c r="K1969" s="20" t="s">
        <v>2122</v>
      </c>
    </row>
    <row r="1970" spans="1:11">
      <c r="A1970" s="16" t="s">
        <v>2230</v>
      </c>
      <c r="B1970" s="17">
        <v>1102</v>
      </c>
      <c r="C1970" s="17" t="str">
        <f t="shared" si="61"/>
        <v>211</v>
      </c>
      <c r="D1970" s="31" t="s">
        <v>1978</v>
      </c>
      <c r="I1970" s="32" t="s">
        <v>1978</v>
      </c>
      <c r="J1970" s="20">
        <v>1102</v>
      </c>
      <c r="K1970" s="20" t="s">
        <v>2122</v>
      </c>
    </row>
    <row r="1971" spans="1:11">
      <c r="A1971" s="16" t="s">
        <v>2246</v>
      </c>
      <c r="B1971" s="17">
        <v>44</v>
      </c>
      <c r="C1971" s="17" t="str">
        <f t="shared" si="61"/>
        <v>213</v>
      </c>
      <c r="D1971" s="31" t="s">
        <v>1978</v>
      </c>
      <c r="I1971" s="32" t="s">
        <v>1978</v>
      </c>
      <c r="J1971" s="20">
        <v>44</v>
      </c>
      <c r="K1971" s="20" t="s">
        <v>2137</v>
      </c>
    </row>
    <row r="1972" spans="1:11">
      <c r="A1972" s="16" t="s">
        <v>2246</v>
      </c>
      <c r="B1972" s="17">
        <v>5</v>
      </c>
      <c r="C1972" s="17" t="str">
        <f t="shared" si="61"/>
        <v>213</v>
      </c>
      <c r="D1972" s="31" t="s">
        <v>1978</v>
      </c>
      <c r="I1972" s="32" t="s">
        <v>1978</v>
      </c>
      <c r="J1972" s="20">
        <v>5</v>
      </c>
      <c r="K1972" s="20" t="s">
        <v>2137</v>
      </c>
    </row>
    <row r="1973" spans="1:11">
      <c r="A1973" s="16" t="s">
        <v>2247</v>
      </c>
      <c r="B1973" s="17">
        <v>426</v>
      </c>
      <c r="C1973" s="17" t="str">
        <f t="shared" si="61"/>
        <v>211</v>
      </c>
      <c r="D1973" s="31" t="s">
        <v>1978</v>
      </c>
      <c r="I1973" s="32" t="s">
        <v>1978</v>
      </c>
      <c r="J1973" s="20">
        <v>426</v>
      </c>
      <c r="K1973" s="20" t="s">
        <v>2122</v>
      </c>
    </row>
    <row r="1974" spans="1:11">
      <c r="A1974" s="16" t="s">
        <v>2230</v>
      </c>
      <c r="B1974" s="17">
        <v>49</v>
      </c>
      <c r="C1974" s="17" t="str">
        <f t="shared" si="61"/>
        <v>211</v>
      </c>
      <c r="D1974" s="31" t="s">
        <v>1978</v>
      </c>
      <c r="I1974" s="32" t="s">
        <v>1978</v>
      </c>
      <c r="J1974" s="20">
        <v>49</v>
      </c>
      <c r="K1974" s="20" t="s">
        <v>2122</v>
      </c>
    </row>
    <row r="1975" spans="1:11">
      <c r="A1975" s="16" t="s">
        <v>2246</v>
      </c>
      <c r="B1975" s="17">
        <v>56</v>
      </c>
      <c r="C1975" s="17" t="str">
        <f t="shared" si="61"/>
        <v>213</v>
      </c>
      <c r="D1975" s="31" t="s">
        <v>1978</v>
      </c>
      <c r="I1975" s="32" t="s">
        <v>1978</v>
      </c>
      <c r="J1975" s="20">
        <v>56</v>
      </c>
      <c r="K1975" s="20" t="s">
        <v>2137</v>
      </c>
    </row>
    <row r="1976" spans="1:11">
      <c r="A1976" s="16" t="s">
        <v>2248</v>
      </c>
      <c r="B1976" s="17">
        <v>1</v>
      </c>
      <c r="C1976" s="17" t="str">
        <f t="shared" si="61"/>
        <v>213</v>
      </c>
      <c r="D1976" s="31" t="s">
        <v>1978</v>
      </c>
      <c r="I1976" s="32" t="s">
        <v>1978</v>
      </c>
      <c r="J1976" s="20">
        <v>1</v>
      </c>
      <c r="K1976" s="20" t="s">
        <v>2137</v>
      </c>
    </row>
    <row r="1977" spans="1:11">
      <c r="A1977" s="16" t="s">
        <v>2249</v>
      </c>
      <c r="B1977" s="17">
        <v>42</v>
      </c>
      <c r="C1977" s="17" t="str">
        <f t="shared" si="61"/>
        <v>214</v>
      </c>
      <c r="D1977" s="31" t="s">
        <v>1978</v>
      </c>
      <c r="I1977" s="32" t="s">
        <v>1978</v>
      </c>
      <c r="J1977" s="20">
        <v>42</v>
      </c>
      <c r="K1977" s="20" t="s">
        <v>2158</v>
      </c>
    </row>
    <row r="1978" spans="1:11">
      <c r="A1978" s="16" t="s">
        <v>2250</v>
      </c>
      <c r="B1978" s="17">
        <v>2</v>
      </c>
      <c r="C1978" s="17" t="str">
        <f t="shared" si="61"/>
        <v>213</v>
      </c>
      <c r="D1978" s="31" t="s">
        <v>1978</v>
      </c>
      <c r="I1978" s="32" t="s">
        <v>1978</v>
      </c>
      <c r="J1978" s="20">
        <v>2</v>
      </c>
      <c r="K1978" s="20" t="s">
        <v>2137</v>
      </c>
    </row>
    <row r="1979" spans="1:11">
      <c r="A1979" s="16" t="s">
        <v>2249</v>
      </c>
      <c r="B1979" s="17">
        <v>1</v>
      </c>
      <c r="C1979" s="17" t="str">
        <f t="shared" si="61"/>
        <v>214</v>
      </c>
      <c r="D1979" s="31" t="s">
        <v>1978</v>
      </c>
      <c r="I1979" s="32" t="s">
        <v>1978</v>
      </c>
      <c r="J1979" s="20">
        <v>1</v>
      </c>
      <c r="K1979" s="20" t="s">
        <v>2158</v>
      </c>
    </row>
    <row r="1980" spans="1:11">
      <c r="A1980" s="16" t="s">
        <v>2230</v>
      </c>
      <c r="B1980" s="17">
        <v>200</v>
      </c>
      <c r="C1980" s="17" t="str">
        <f t="shared" si="61"/>
        <v>211</v>
      </c>
      <c r="D1980" s="31" t="s">
        <v>1978</v>
      </c>
      <c r="I1980" s="32" t="s">
        <v>1978</v>
      </c>
      <c r="J1980" s="20">
        <v>200</v>
      </c>
      <c r="K1980" s="20" t="s">
        <v>2122</v>
      </c>
    </row>
    <row r="1981" spans="1:11">
      <c r="A1981" s="16" t="s">
        <v>2143</v>
      </c>
      <c r="B1981" s="17">
        <v>54</v>
      </c>
      <c r="C1981" s="17" t="str">
        <f t="shared" si="61"/>
        <v>213</v>
      </c>
      <c r="D1981" s="31" t="s">
        <v>1978</v>
      </c>
      <c r="I1981" s="32" t="s">
        <v>1978</v>
      </c>
      <c r="J1981" s="20">
        <v>54</v>
      </c>
      <c r="K1981" s="20" t="s">
        <v>2137</v>
      </c>
    </row>
    <row r="1982" spans="1:11">
      <c r="A1982" s="16" t="s">
        <v>2251</v>
      </c>
      <c r="B1982" s="17">
        <v>139</v>
      </c>
      <c r="C1982" s="17" t="str">
        <f t="shared" si="61"/>
        <v>211</v>
      </c>
      <c r="D1982" s="31" t="s">
        <v>1978</v>
      </c>
      <c r="I1982" s="32" t="s">
        <v>1978</v>
      </c>
      <c r="J1982" s="20">
        <v>139</v>
      </c>
      <c r="K1982" s="20" t="s">
        <v>2122</v>
      </c>
    </row>
    <row r="1983" spans="1:11">
      <c r="A1983" s="16" t="s">
        <v>2247</v>
      </c>
      <c r="B1983" s="17">
        <v>21</v>
      </c>
      <c r="C1983" s="17" t="str">
        <f t="shared" si="61"/>
        <v>211</v>
      </c>
      <c r="D1983" s="31" t="s">
        <v>1978</v>
      </c>
      <c r="I1983" s="32" t="s">
        <v>1978</v>
      </c>
      <c r="J1983" s="20">
        <v>21</v>
      </c>
      <c r="K1983" s="20" t="s">
        <v>2122</v>
      </c>
    </row>
    <row r="1984" spans="1:11">
      <c r="A1984" s="16" t="s">
        <v>2249</v>
      </c>
      <c r="B1984" s="17">
        <v>7</v>
      </c>
      <c r="C1984" s="17" t="str">
        <f t="shared" si="61"/>
        <v>214</v>
      </c>
      <c r="D1984" s="31" t="s">
        <v>1978</v>
      </c>
      <c r="I1984" s="32" t="s">
        <v>1978</v>
      </c>
      <c r="J1984" s="20">
        <v>7</v>
      </c>
      <c r="K1984" s="20" t="s">
        <v>2158</v>
      </c>
    </row>
    <row r="1985" spans="1:11">
      <c r="A1985" s="16" t="s">
        <v>2248</v>
      </c>
      <c r="B1985" s="17">
        <v>16</v>
      </c>
      <c r="C1985" s="17" t="str">
        <f t="shared" si="61"/>
        <v>213</v>
      </c>
      <c r="D1985" s="31" t="s">
        <v>1978</v>
      </c>
      <c r="I1985" s="32" t="s">
        <v>1978</v>
      </c>
      <c r="J1985" s="20">
        <v>16</v>
      </c>
      <c r="K1985" s="20" t="s">
        <v>2137</v>
      </c>
    </row>
    <row r="1986" spans="1:11">
      <c r="A1986" s="16" t="s">
        <v>2250</v>
      </c>
      <c r="B1986" s="17">
        <v>7000</v>
      </c>
      <c r="C1986" s="17" t="str">
        <f t="shared" si="61"/>
        <v>213</v>
      </c>
      <c r="D1986" s="31" t="s">
        <v>1978</v>
      </c>
      <c r="I1986" s="32" t="s">
        <v>1978</v>
      </c>
      <c r="J1986" s="20">
        <v>7000</v>
      </c>
      <c r="K1986" s="20" t="s">
        <v>2137</v>
      </c>
    </row>
    <row r="1987" spans="1:11">
      <c r="A1987" s="16" t="s">
        <v>2246</v>
      </c>
      <c r="B1987" s="17">
        <v>153</v>
      </c>
      <c r="C1987" s="17" t="str">
        <f t="shared" ref="C1987:C2048" si="63">MID(A1987,1,3)</f>
        <v>213</v>
      </c>
      <c r="D1987" s="31" t="s">
        <v>1978</v>
      </c>
      <c r="I1987" s="32" t="s">
        <v>1978</v>
      </c>
      <c r="J1987" s="20">
        <v>153</v>
      </c>
      <c r="K1987" s="20" t="s">
        <v>2137</v>
      </c>
    </row>
    <row r="1988" spans="1:11">
      <c r="A1988" s="16" t="s">
        <v>2142</v>
      </c>
      <c r="B1988" s="17">
        <v>8</v>
      </c>
      <c r="C1988" s="17" t="str">
        <f t="shared" si="63"/>
        <v>213</v>
      </c>
      <c r="D1988" s="31" t="s">
        <v>1969</v>
      </c>
      <c r="I1988" s="32" t="s">
        <v>1969</v>
      </c>
      <c r="J1988" s="20">
        <v>8</v>
      </c>
      <c r="K1988" s="20" t="s">
        <v>2137</v>
      </c>
    </row>
    <row r="1989" spans="1:11">
      <c r="A1989" s="16" t="s">
        <v>2230</v>
      </c>
      <c r="B1989" s="17">
        <v>148</v>
      </c>
      <c r="C1989" s="17" t="str">
        <f t="shared" si="63"/>
        <v>211</v>
      </c>
      <c r="D1989" s="31" t="s">
        <v>1978</v>
      </c>
      <c r="I1989" s="32" t="s">
        <v>1978</v>
      </c>
      <c r="J1989" s="20">
        <v>148</v>
      </c>
      <c r="K1989" s="20" t="s">
        <v>2122</v>
      </c>
    </row>
    <row r="1990" spans="1:11">
      <c r="A1990" s="16" t="s">
        <v>2147</v>
      </c>
      <c r="B1990" s="17">
        <v>2</v>
      </c>
      <c r="C1990" s="17" t="str">
        <f t="shared" si="63"/>
        <v>213</v>
      </c>
      <c r="D1990" s="31" t="s">
        <v>1974</v>
      </c>
      <c r="I1990" s="32" t="s">
        <v>1974</v>
      </c>
      <c r="J1990" s="20">
        <v>2</v>
      </c>
      <c r="K1990" s="20" t="s">
        <v>2137</v>
      </c>
    </row>
    <row r="1991" spans="1:11">
      <c r="A1991" s="16" t="s">
        <v>2252</v>
      </c>
      <c r="B1991" s="17">
        <v>68</v>
      </c>
      <c r="C1991" s="17" t="str">
        <f t="shared" si="63"/>
        <v>213</v>
      </c>
      <c r="D1991" s="31" t="s">
        <v>1974</v>
      </c>
      <c r="I1991" s="32" t="s">
        <v>1974</v>
      </c>
      <c r="J1991" s="20">
        <v>68</v>
      </c>
      <c r="K1991" s="20" t="s">
        <v>2137</v>
      </c>
    </row>
    <row r="1992" spans="1:11">
      <c r="A1992" s="16" t="s">
        <v>2148</v>
      </c>
      <c r="B1992" s="17">
        <v>141</v>
      </c>
      <c r="C1992" s="17" t="str">
        <f t="shared" si="63"/>
        <v>213</v>
      </c>
      <c r="D1992" s="31" t="s">
        <v>1969</v>
      </c>
      <c r="I1992" s="32" t="s">
        <v>1969</v>
      </c>
      <c r="J1992" s="20">
        <v>141</v>
      </c>
      <c r="K1992" s="20" t="s">
        <v>2137</v>
      </c>
    </row>
    <row r="1993" spans="1:11">
      <c r="A1993" s="16" t="s">
        <v>2251</v>
      </c>
      <c r="B1993" s="17">
        <v>335</v>
      </c>
      <c r="C1993" s="17" t="str">
        <f t="shared" si="63"/>
        <v>211</v>
      </c>
      <c r="D1993" s="31" t="s">
        <v>1973</v>
      </c>
      <c r="I1993" s="32" t="s">
        <v>1973</v>
      </c>
      <c r="J1993" s="20">
        <v>335</v>
      </c>
      <c r="K1993" s="20" t="s">
        <v>2122</v>
      </c>
    </row>
    <row r="1994" spans="1:11">
      <c r="A1994" s="16" t="s">
        <v>2253</v>
      </c>
      <c r="B1994" s="17">
        <v>121</v>
      </c>
      <c r="C1994" s="17" t="str">
        <f t="shared" si="63"/>
        <v>211</v>
      </c>
      <c r="D1994" s="31" t="s">
        <v>1978</v>
      </c>
      <c r="I1994" s="32" t="s">
        <v>1978</v>
      </c>
      <c r="J1994" s="20">
        <v>121</v>
      </c>
      <c r="K1994" s="20" t="s">
        <v>2122</v>
      </c>
    </row>
    <row r="1995" spans="1:11">
      <c r="A1995" s="16" t="s">
        <v>2250</v>
      </c>
      <c r="B1995" s="17">
        <v>10</v>
      </c>
      <c r="C1995" s="17" t="str">
        <f t="shared" si="63"/>
        <v>213</v>
      </c>
      <c r="D1995" s="31" t="s">
        <v>1978</v>
      </c>
      <c r="I1995" s="32" t="s">
        <v>1978</v>
      </c>
      <c r="J1995" s="20">
        <v>10</v>
      </c>
      <c r="K1995" s="20" t="s">
        <v>2137</v>
      </c>
    </row>
    <row r="1996" spans="1:11">
      <c r="A1996" s="16" t="s">
        <v>2254</v>
      </c>
      <c r="B1996" s="17">
        <v>92</v>
      </c>
      <c r="C1996" s="17" t="str">
        <f t="shared" si="63"/>
        <v>211</v>
      </c>
      <c r="D1996" s="31" t="s">
        <v>1978</v>
      </c>
      <c r="I1996" s="32" t="s">
        <v>1978</v>
      </c>
      <c r="J1996" s="20">
        <v>92</v>
      </c>
      <c r="K1996" s="20" t="s">
        <v>2122</v>
      </c>
    </row>
    <row r="1997" spans="1:11">
      <c r="A1997" s="16" t="s">
        <v>2246</v>
      </c>
      <c r="B1997" s="17">
        <v>15</v>
      </c>
      <c r="C1997" s="17" t="str">
        <f t="shared" si="63"/>
        <v>213</v>
      </c>
      <c r="D1997" s="31" t="s">
        <v>1978</v>
      </c>
      <c r="I1997" s="32" t="s">
        <v>1978</v>
      </c>
      <c r="J1997" s="20">
        <v>15</v>
      </c>
      <c r="K1997" s="20" t="s">
        <v>2137</v>
      </c>
    </row>
    <row r="1998" spans="1:11">
      <c r="A1998" s="16" t="s">
        <v>2255</v>
      </c>
      <c r="B1998" s="17">
        <v>148</v>
      </c>
      <c r="C1998" s="17" t="str">
        <f t="shared" si="63"/>
        <v>213</v>
      </c>
      <c r="D1998" s="31" t="s">
        <v>1978</v>
      </c>
      <c r="I1998" s="32" t="s">
        <v>1978</v>
      </c>
      <c r="J1998" s="20">
        <v>148</v>
      </c>
      <c r="K1998" s="20" t="s">
        <v>2137</v>
      </c>
    </row>
    <row r="1999" spans="1:11">
      <c r="A1999" s="16" t="s">
        <v>2250</v>
      </c>
      <c r="B1999" s="17">
        <v>10</v>
      </c>
      <c r="C1999" s="17" t="str">
        <f t="shared" si="63"/>
        <v>213</v>
      </c>
      <c r="D1999" s="31" t="s">
        <v>1978</v>
      </c>
      <c r="I1999" s="32" t="s">
        <v>1978</v>
      </c>
      <c r="J1999" s="20">
        <v>10</v>
      </c>
      <c r="K1999" s="20" t="s">
        <v>2137</v>
      </c>
    </row>
    <row r="2000" spans="1:11">
      <c r="A2000" s="16" t="s">
        <v>2248</v>
      </c>
      <c r="B2000" s="17">
        <v>8</v>
      </c>
      <c r="C2000" s="17" t="str">
        <f t="shared" si="63"/>
        <v>213</v>
      </c>
      <c r="D2000" s="31" t="s">
        <v>1978</v>
      </c>
      <c r="I2000" s="32" t="s">
        <v>1978</v>
      </c>
      <c r="J2000" s="20">
        <v>8</v>
      </c>
      <c r="K2000" s="20" t="s">
        <v>2137</v>
      </c>
    </row>
    <row r="2001" spans="1:11">
      <c r="A2001" s="16" t="s">
        <v>2248</v>
      </c>
      <c r="B2001" s="17">
        <v>433</v>
      </c>
      <c r="C2001" s="17" t="str">
        <f t="shared" si="63"/>
        <v>213</v>
      </c>
      <c r="D2001" s="31" t="s">
        <v>1978</v>
      </c>
      <c r="I2001" s="32" t="s">
        <v>1978</v>
      </c>
      <c r="J2001" s="20">
        <v>433</v>
      </c>
      <c r="K2001" s="20" t="s">
        <v>2137</v>
      </c>
    </row>
    <row r="2002" spans="1:11">
      <c r="A2002" s="16" t="s">
        <v>2250</v>
      </c>
      <c r="B2002" s="17">
        <v>240</v>
      </c>
      <c r="C2002" s="17" t="str">
        <f t="shared" si="63"/>
        <v>213</v>
      </c>
      <c r="D2002" s="31" t="s">
        <v>1978</v>
      </c>
      <c r="I2002" s="32" t="s">
        <v>1978</v>
      </c>
      <c r="J2002" s="20">
        <v>240</v>
      </c>
      <c r="K2002" s="20" t="s">
        <v>2137</v>
      </c>
    </row>
    <row r="2003" spans="1:11">
      <c r="A2003" s="16" t="s">
        <v>2253</v>
      </c>
      <c r="B2003" s="17">
        <v>23</v>
      </c>
      <c r="C2003" s="17" t="str">
        <f t="shared" si="63"/>
        <v>211</v>
      </c>
      <c r="D2003" s="31" t="s">
        <v>1984</v>
      </c>
      <c r="I2003" s="32" t="s">
        <v>1984</v>
      </c>
      <c r="J2003" s="20">
        <v>23</v>
      </c>
      <c r="K2003" s="20" t="s">
        <v>2122</v>
      </c>
    </row>
    <row r="2004" spans="1:11">
      <c r="A2004" s="16" t="s">
        <v>2142</v>
      </c>
      <c r="B2004" s="17">
        <v>2</v>
      </c>
      <c r="C2004" s="17" t="str">
        <f t="shared" si="63"/>
        <v>213</v>
      </c>
      <c r="D2004" s="31" t="s">
        <v>1969</v>
      </c>
      <c r="I2004" s="32" t="s">
        <v>1969</v>
      </c>
      <c r="J2004" s="20">
        <v>2</v>
      </c>
      <c r="K2004" s="20" t="s">
        <v>2137</v>
      </c>
    </row>
    <row r="2005" spans="1:11">
      <c r="A2005" s="16" t="s">
        <v>2256</v>
      </c>
      <c r="B2005" s="17">
        <v>3</v>
      </c>
      <c r="C2005" s="17" t="str">
        <f t="shared" si="63"/>
        <v>224</v>
      </c>
      <c r="D2005" s="31" t="s">
        <v>1978</v>
      </c>
      <c r="I2005" s="32" t="s">
        <v>1978</v>
      </c>
      <c r="J2005" s="20">
        <v>3</v>
      </c>
      <c r="K2005" s="20" t="s">
        <v>2178</v>
      </c>
    </row>
    <row r="2006" spans="1:11">
      <c r="A2006" s="16" t="s">
        <v>2144</v>
      </c>
      <c r="B2006" s="17">
        <v>76</v>
      </c>
      <c r="C2006" s="17" t="str">
        <f t="shared" si="63"/>
        <v>213</v>
      </c>
      <c r="D2006" s="31" t="s">
        <v>1978</v>
      </c>
      <c r="I2006" s="32" t="s">
        <v>1978</v>
      </c>
      <c r="J2006" s="20">
        <v>76</v>
      </c>
      <c r="K2006" s="20" t="s">
        <v>2137</v>
      </c>
    </row>
    <row r="2007" spans="1:11">
      <c r="A2007" s="16" t="s">
        <v>2252</v>
      </c>
      <c r="B2007" s="17">
        <v>10</v>
      </c>
      <c r="C2007" s="17" t="str">
        <f t="shared" si="63"/>
        <v>213</v>
      </c>
      <c r="D2007" s="31" t="s">
        <v>1969</v>
      </c>
      <c r="I2007" s="32" t="s">
        <v>1969</v>
      </c>
      <c r="J2007" s="20">
        <v>10</v>
      </c>
      <c r="K2007" s="20" t="s">
        <v>2137</v>
      </c>
    </row>
    <row r="2008" spans="1:11">
      <c r="A2008" s="16" t="s">
        <v>2142</v>
      </c>
      <c r="B2008" s="17">
        <v>23</v>
      </c>
      <c r="C2008" s="17" t="str">
        <f t="shared" si="63"/>
        <v>213</v>
      </c>
      <c r="D2008" s="31" t="s">
        <v>1972</v>
      </c>
      <c r="I2008" s="32" t="s">
        <v>1972</v>
      </c>
      <c r="J2008" s="20">
        <v>23</v>
      </c>
      <c r="K2008" s="20" t="s">
        <v>2137</v>
      </c>
    </row>
    <row r="2009" spans="1:11">
      <c r="A2009" s="16" t="s">
        <v>2142</v>
      </c>
      <c r="B2009" s="17">
        <v>25</v>
      </c>
      <c r="C2009" s="17" t="str">
        <f t="shared" si="63"/>
        <v>213</v>
      </c>
      <c r="D2009" s="31" t="s">
        <v>1974</v>
      </c>
      <c r="I2009" s="32" t="s">
        <v>1974</v>
      </c>
      <c r="J2009" s="20">
        <v>25</v>
      </c>
      <c r="K2009" s="20" t="s">
        <v>2137</v>
      </c>
    </row>
    <row r="2010" spans="1:11">
      <c r="A2010" s="16" t="s">
        <v>2255</v>
      </c>
      <c r="B2010" s="17">
        <v>23</v>
      </c>
      <c r="C2010" s="17" t="str">
        <f t="shared" si="63"/>
        <v>213</v>
      </c>
      <c r="D2010" s="31" t="s">
        <v>1973</v>
      </c>
      <c r="I2010" s="32" t="s">
        <v>1973</v>
      </c>
      <c r="J2010" s="20">
        <v>23</v>
      </c>
      <c r="K2010" s="20" t="s">
        <v>2137</v>
      </c>
    </row>
    <row r="2011" spans="1:11">
      <c r="A2011" s="16" t="s">
        <v>2145</v>
      </c>
      <c r="B2011" s="17">
        <v>20</v>
      </c>
      <c r="C2011" s="17" t="str">
        <f t="shared" si="63"/>
        <v>213</v>
      </c>
      <c r="D2011" s="31" t="s">
        <v>1984</v>
      </c>
      <c r="I2011" s="32" t="s">
        <v>1984</v>
      </c>
      <c r="J2011" s="20">
        <v>20</v>
      </c>
      <c r="K2011" s="20" t="s">
        <v>2137</v>
      </c>
    </row>
    <row r="2012" spans="1:11">
      <c r="A2012" s="16" t="s">
        <v>2253</v>
      </c>
      <c r="B2012" s="17">
        <v>30</v>
      </c>
      <c r="C2012" s="17" t="str">
        <f t="shared" si="63"/>
        <v>211</v>
      </c>
      <c r="D2012" s="31" t="s">
        <v>1984</v>
      </c>
      <c r="I2012" s="32" t="s">
        <v>1984</v>
      </c>
      <c r="J2012" s="20">
        <v>30</v>
      </c>
      <c r="K2012" s="20" t="s">
        <v>2122</v>
      </c>
    </row>
    <row r="2013" spans="1:11">
      <c r="A2013" s="16" t="s">
        <v>2142</v>
      </c>
      <c r="B2013" s="17">
        <v>1</v>
      </c>
      <c r="C2013" s="17" t="str">
        <f t="shared" si="63"/>
        <v>213</v>
      </c>
      <c r="D2013" s="31" t="s">
        <v>1972</v>
      </c>
      <c r="I2013" s="32" t="s">
        <v>1972</v>
      </c>
      <c r="J2013" s="20">
        <v>1</v>
      </c>
      <c r="K2013" s="20" t="s">
        <v>2137</v>
      </c>
    </row>
    <row r="2014" spans="1:11">
      <c r="A2014" s="16" t="s">
        <v>2246</v>
      </c>
      <c r="B2014" s="17">
        <v>24</v>
      </c>
      <c r="C2014" s="17" t="str">
        <f t="shared" si="63"/>
        <v>213</v>
      </c>
      <c r="D2014" s="31" t="s">
        <v>1978</v>
      </c>
      <c r="I2014" s="32" t="s">
        <v>1978</v>
      </c>
      <c r="J2014" s="20">
        <v>24</v>
      </c>
      <c r="K2014" s="20" t="s">
        <v>2137</v>
      </c>
    </row>
    <row r="2015" spans="1:11">
      <c r="A2015" s="16" t="s">
        <v>1970</v>
      </c>
      <c r="B2015" s="17">
        <v>1</v>
      </c>
      <c r="C2015" s="17" t="str">
        <f t="shared" si="63"/>
        <v>208</v>
      </c>
      <c r="D2015" s="31" t="s">
        <v>1973</v>
      </c>
      <c r="I2015" s="32" t="s">
        <v>1973</v>
      </c>
      <c r="J2015" s="20">
        <v>1</v>
      </c>
      <c r="K2015" s="20" t="s">
        <v>2069</v>
      </c>
    </row>
    <row r="2016" spans="1:11">
      <c r="A2016" s="16" t="s">
        <v>2159</v>
      </c>
      <c r="B2016" s="17">
        <v>16</v>
      </c>
      <c r="C2016" s="17" t="str">
        <f t="shared" si="63"/>
        <v>214</v>
      </c>
      <c r="D2016" s="31" t="s">
        <v>1978</v>
      </c>
      <c r="I2016" s="32" t="s">
        <v>1978</v>
      </c>
      <c r="J2016" s="20">
        <v>16</v>
      </c>
      <c r="K2016" s="20" t="s">
        <v>2158</v>
      </c>
    </row>
    <row r="2017" spans="1:11">
      <c r="A2017" s="16" t="s">
        <v>2161</v>
      </c>
      <c r="B2017" s="17">
        <v>3</v>
      </c>
      <c r="C2017" s="17" t="str">
        <f t="shared" si="63"/>
        <v>214</v>
      </c>
      <c r="D2017" s="31" t="s">
        <v>1978</v>
      </c>
      <c r="I2017" s="32" t="s">
        <v>1978</v>
      </c>
      <c r="J2017" s="20">
        <v>3</v>
      </c>
      <c r="K2017" s="20" t="s">
        <v>2158</v>
      </c>
    </row>
    <row r="2018" spans="1:11">
      <c r="A2018" s="16" t="s">
        <v>2160</v>
      </c>
      <c r="B2018" s="17">
        <v>160</v>
      </c>
      <c r="C2018" s="17" t="str">
        <f t="shared" si="63"/>
        <v>214</v>
      </c>
      <c r="D2018" s="31" t="s">
        <v>1978</v>
      </c>
      <c r="I2018" s="32" t="s">
        <v>1978</v>
      </c>
      <c r="J2018" s="20">
        <v>160</v>
      </c>
      <c r="K2018" s="20" t="s">
        <v>2158</v>
      </c>
    </row>
    <row r="2019" spans="1:11">
      <c r="A2019" s="16" t="s">
        <v>2160</v>
      </c>
      <c r="B2019" s="17">
        <v>166</v>
      </c>
      <c r="C2019" s="17" t="str">
        <f t="shared" si="63"/>
        <v>214</v>
      </c>
      <c r="D2019" s="31" t="s">
        <v>2044</v>
      </c>
      <c r="I2019" s="32" t="s">
        <v>2044</v>
      </c>
      <c r="J2019" s="20">
        <v>166</v>
      </c>
      <c r="K2019" s="20" t="s">
        <v>2158</v>
      </c>
    </row>
    <row r="2020" spans="1:11">
      <c r="A2020" s="16" t="s">
        <v>2257</v>
      </c>
      <c r="B2020" s="17">
        <v>148</v>
      </c>
      <c r="C2020" s="17" t="str">
        <f t="shared" si="63"/>
        <v>214</v>
      </c>
      <c r="D2020" s="31" t="s">
        <v>2044</v>
      </c>
      <c r="I2020" s="32" t="s">
        <v>2044</v>
      </c>
      <c r="J2020" s="20">
        <v>148</v>
      </c>
      <c r="K2020" s="20" t="s">
        <v>2158</v>
      </c>
    </row>
    <row r="2021" spans="1:11">
      <c r="A2021" s="16" t="s">
        <v>2257</v>
      </c>
      <c r="B2021" s="17">
        <v>1562</v>
      </c>
      <c r="C2021" s="17" t="str">
        <f t="shared" si="63"/>
        <v>214</v>
      </c>
      <c r="D2021" s="31" t="s">
        <v>2044</v>
      </c>
      <c r="I2021" s="32" t="s">
        <v>2044</v>
      </c>
      <c r="J2021" s="20">
        <v>1562</v>
      </c>
      <c r="K2021" s="20" t="s">
        <v>2158</v>
      </c>
    </row>
    <row r="2022" spans="1:11">
      <c r="A2022" s="16" t="s">
        <v>2157</v>
      </c>
      <c r="B2022" s="17">
        <v>65</v>
      </c>
      <c r="C2022" s="17" t="str">
        <f t="shared" si="63"/>
        <v>214</v>
      </c>
      <c r="D2022" s="31" t="s">
        <v>2044</v>
      </c>
      <c r="I2022" s="32" t="s">
        <v>2044</v>
      </c>
      <c r="J2022" s="20">
        <v>65</v>
      </c>
      <c r="K2022" s="20" t="s">
        <v>2158</v>
      </c>
    </row>
    <row r="2023" spans="1:11">
      <c r="A2023" s="16" t="s">
        <v>2258</v>
      </c>
      <c r="B2023" s="17">
        <v>191</v>
      </c>
      <c r="C2023" s="17" t="str">
        <f t="shared" si="63"/>
        <v>214</v>
      </c>
      <c r="D2023" s="31" t="s">
        <v>2007</v>
      </c>
      <c r="I2023" s="32" t="s">
        <v>2007</v>
      </c>
      <c r="J2023" s="20">
        <v>191</v>
      </c>
      <c r="K2023" s="20" t="s">
        <v>2158</v>
      </c>
    </row>
    <row r="2024" spans="1:11">
      <c r="A2024" s="16" t="s">
        <v>2258</v>
      </c>
      <c r="B2024" s="17">
        <v>251</v>
      </c>
      <c r="C2024" s="17" t="str">
        <f t="shared" si="63"/>
        <v>214</v>
      </c>
      <c r="D2024" s="31" t="s">
        <v>2007</v>
      </c>
      <c r="I2024" s="32" t="s">
        <v>2007</v>
      </c>
      <c r="J2024" s="20">
        <v>251</v>
      </c>
      <c r="K2024" s="20" t="s">
        <v>2158</v>
      </c>
    </row>
    <row r="2025" spans="1:11">
      <c r="A2025" s="16" t="s">
        <v>2160</v>
      </c>
      <c r="B2025" s="17">
        <v>52</v>
      </c>
      <c r="C2025" s="17" t="str">
        <f t="shared" si="63"/>
        <v>214</v>
      </c>
      <c r="D2025" s="31" t="s">
        <v>1978</v>
      </c>
      <c r="I2025" s="32" t="s">
        <v>1978</v>
      </c>
      <c r="J2025" s="20">
        <v>52</v>
      </c>
      <c r="K2025" s="20" t="s">
        <v>2158</v>
      </c>
    </row>
    <row r="2026" spans="1:11">
      <c r="A2026" s="16" t="s">
        <v>2257</v>
      </c>
      <c r="B2026" s="17">
        <v>60</v>
      </c>
      <c r="C2026" s="17" t="str">
        <f t="shared" si="63"/>
        <v>214</v>
      </c>
      <c r="D2026" s="31" t="s">
        <v>1978</v>
      </c>
      <c r="I2026" s="32" t="s">
        <v>1978</v>
      </c>
      <c r="J2026" s="20">
        <v>60</v>
      </c>
      <c r="K2026" s="20" t="s">
        <v>2158</v>
      </c>
    </row>
    <row r="2027" spans="1:11">
      <c r="A2027" s="16" t="s">
        <v>2112</v>
      </c>
      <c r="B2027" s="17">
        <v>34</v>
      </c>
      <c r="C2027" s="17" t="str">
        <f t="shared" si="63"/>
        <v>210</v>
      </c>
      <c r="D2027" s="31" t="s">
        <v>1969</v>
      </c>
      <c r="I2027" s="32" t="s">
        <v>1969</v>
      </c>
      <c r="J2027" s="20">
        <v>34</v>
      </c>
      <c r="K2027" s="20" t="s">
        <v>2104</v>
      </c>
    </row>
    <row r="2028" spans="1:11">
      <c r="A2028" s="16" t="s">
        <v>2258</v>
      </c>
      <c r="B2028" s="17">
        <v>923</v>
      </c>
      <c r="C2028" s="17" t="str">
        <f t="shared" si="63"/>
        <v>214</v>
      </c>
      <c r="D2028" s="31" t="s">
        <v>2007</v>
      </c>
      <c r="I2028" s="32" t="s">
        <v>2007</v>
      </c>
      <c r="J2028" s="20">
        <v>923</v>
      </c>
      <c r="K2028" s="20" t="s">
        <v>2158</v>
      </c>
    </row>
    <row r="2029" spans="1:11">
      <c r="A2029" s="16" t="s">
        <v>2160</v>
      </c>
      <c r="B2029" s="17">
        <v>22</v>
      </c>
      <c r="C2029" s="17" t="str">
        <f t="shared" si="63"/>
        <v>214</v>
      </c>
      <c r="D2029" s="31" t="s">
        <v>2044</v>
      </c>
      <c r="I2029" s="32" t="s">
        <v>2044</v>
      </c>
      <c r="J2029" s="20">
        <v>22</v>
      </c>
      <c r="K2029" s="20" t="s">
        <v>2158</v>
      </c>
    </row>
    <row r="2030" spans="1:11">
      <c r="A2030" s="16" t="s">
        <v>2160</v>
      </c>
      <c r="B2030" s="17">
        <v>100</v>
      </c>
      <c r="C2030" s="17" t="str">
        <f t="shared" si="63"/>
        <v>214</v>
      </c>
      <c r="D2030" s="31" t="s">
        <v>2044</v>
      </c>
      <c r="I2030" s="32" t="s">
        <v>2044</v>
      </c>
      <c r="J2030" s="20">
        <v>100</v>
      </c>
      <c r="K2030" s="20" t="s">
        <v>2158</v>
      </c>
    </row>
    <row r="2031" spans="1:11">
      <c r="A2031" s="16" t="s">
        <v>2062</v>
      </c>
      <c r="B2031" s="17">
        <v>1</v>
      </c>
      <c r="C2031" s="17" t="str">
        <f t="shared" si="63"/>
        <v>208</v>
      </c>
      <c r="D2031" s="31" t="s">
        <v>1973</v>
      </c>
      <c r="I2031" s="32" t="s">
        <v>1973</v>
      </c>
      <c r="J2031" s="20">
        <v>1</v>
      </c>
      <c r="K2031" s="20" t="s">
        <v>2069</v>
      </c>
    </row>
    <row r="2032" spans="1:11">
      <c r="A2032" s="16" t="s">
        <v>1976</v>
      </c>
      <c r="B2032" s="17">
        <v>2</v>
      </c>
      <c r="C2032" s="17" t="str">
        <f t="shared" si="63"/>
        <v>221</v>
      </c>
      <c r="D2032" s="31" t="s">
        <v>1974</v>
      </c>
      <c r="I2032" s="32" t="s">
        <v>1974</v>
      </c>
      <c r="J2032" s="20">
        <v>2</v>
      </c>
      <c r="K2032" s="20" t="s">
        <v>2173</v>
      </c>
    </row>
    <row r="2033" spans="1:11">
      <c r="A2033" s="16" t="s">
        <v>2062</v>
      </c>
      <c r="B2033" s="17">
        <v>2</v>
      </c>
      <c r="C2033" s="17" t="str">
        <f t="shared" si="63"/>
        <v>208</v>
      </c>
      <c r="D2033" s="31" t="s">
        <v>1973</v>
      </c>
      <c r="I2033" s="32" t="s">
        <v>1973</v>
      </c>
      <c r="J2033" s="20">
        <v>2</v>
      </c>
      <c r="K2033" s="20" t="s">
        <v>2069</v>
      </c>
    </row>
    <row r="2034" spans="1:11">
      <c r="A2034" s="16" t="s">
        <v>2160</v>
      </c>
      <c r="B2034" s="17">
        <v>1</v>
      </c>
      <c r="C2034" s="17" t="str">
        <f t="shared" si="63"/>
        <v>214</v>
      </c>
      <c r="D2034" s="31" t="s">
        <v>1974</v>
      </c>
      <c r="I2034" s="32" t="s">
        <v>1974</v>
      </c>
      <c r="J2034" s="20">
        <v>1</v>
      </c>
      <c r="K2034" s="20" t="s">
        <v>2158</v>
      </c>
    </row>
    <row r="2035" spans="1:11">
      <c r="A2035" s="16" t="s">
        <v>2160</v>
      </c>
      <c r="B2035" s="17">
        <v>1</v>
      </c>
      <c r="C2035" s="17" t="str">
        <f t="shared" si="63"/>
        <v>214</v>
      </c>
      <c r="D2035" s="31" t="s">
        <v>1974</v>
      </c>
      <c r="I2035" s="32" t="s">
        <v>1974</v>
      </c>
      <c r="J2035" s="20">
        <v>1</v>
      </c>
      <c r="K2035" s="20" t="s">
        <v>2158</v>
      </c>
    </row>
    <row r="2036" spans="1:11">
      <c r="A2036" s="16" t="s">
        <v>2077</v>
      </c>
      <c r="B2036" s="17">
        <v>1</v>
      </c>
      <c r="C2036" s="17" t="str">
        <f t="shared" si="63"/>
        <v>208</v>
      </c>
      <c r="D2036" s="31" t="s">
        <v>1974</v>
      </c>
      <c r="I2036" s="32" t="s">
        <v>1974</v>
      </c>
      <c r="J2036" s="20">
        <v>1</v>
      </c>
      <c r="K2036" s="20" t="s">
        <v>2069</v>
      </c>
    </row>
    <row r="2037" spans="1:11">
      <c r="A2037" s="16" t="s">
        <v>2116</v>
      </c>
      <c r="B2037" s="17">
        <v>1</v>
      </c>
      <c r="C2037" s="17" t="str">
        <f t="shared" si="63"/>
        <v>210</v>
      </c>
      <c r="D2037" s="31" t="s">
        <v>1974</v>
      </c>
      <c r="I2037" s="32" t="s">
        <v>1974</v>
      </c>
      <c r="J2037" s="20">
        <v>1</v>
      </c>
      <c r="K2037" s="20" t="s">
        <v>2104</v>
      </c>
    </row>
    <row r="2038" spans="1:11">
      <c r="A2038" s="16" t="s">
        <v>1970</v>
      </c>
      <c r="B2038" s="17">
        <v>2</v>
      </c>
      <c r="C2038" s="17" t="str">
        <f t="shared" si="63"/>
        <v>208</v>
      </c>
      <c r="D2038" s="31" t="s">
        <v>1973</v>
      </c>
      <c r="I2038" s="32" t="s">
        <v>1973</v>
      </c>
      <c r="J2038" s="20">
        <v>2</v>
      </c>
      <c r="K2038" s="20" t="s">
        <v>2069</v>
      </c>
    </row>
    <row r="2039" spans="1:11">
      <c r="A2039" s="16" t="s">
        <v>1976</v>
      </c>
      <c r="B2039" s="17">
        <v>2</v>
      </c>
      <c r="C2039" s="17" t="str">
        <f t="shared" si="63"/>
        <v>221</v>
      </c>
      <c r="D2039" s="31" t="s">
        <v>1972</v>
      </c>
      <c r="I2039" s="32" t="s">
        <v>1972</v>
      </c>
      <c r="J2039" s="20">
        <v>2</v>
      </c>
      <c r="K2039" s="20" t="s">
        <v>2173</v>
      </c>
    </row>
    <row r="2040" spans="1:11">
      <c r="A2040" s="16" t="s">
        <v>1970</v>
      </c>
      <c r="B2040" s="17">
        <v>2</v>
      </c>
      <c r="C2040" s="17" t="str">
        <f t="shared" si="63"/>
        <v>208</v>
      </c>
      <c r="D2040" s="31" t="s">
        <v>1973</v>
      </c>
      <c r="I2040" s="32" t="s">
        <v>1973</v>
      </c>
      <c r="J2040" s="20">
        <v>2</v>
      </c>
      <c r="K2040" s="20" t="s">
        <v>2069</v>
      </c>
    </row>
    <row r="2041" spans="1:11">
      <c r="A2041" s="16" t="s">
        <v>2259</v>
      </c>
      <c r="B2041" s="17">
        <v>2</v>
      </c>
      <c r="C2041" s="17" t="str">
        <f t="shared" si="63"/>
        <v>215</v>
      </c>
      <c r="D2041" s="31" t="s">
        <v>1969</v>
      </c>
      <c r="I2041" s="32" t="s">
        <v>1969</v>
      </c>
      <c r="J2041" s="20">
        <v>2</v>
      </c>
      <c r="K2041" s="20" t="s">
        <v>2164</v>
      </c>
    </row>
    <row r="2042" spans="1:11">
      <c r="A2042" s="16" t="s">
        <v>2260</v>
      </c>
      <c r="B2042" s="17">
        <v>2</v>
      </c>
      <c r="C2042" s="17" t="str">
        <f t="shared" si="63"/>
        <v>215</v>
      </c>
      <c r="D2042" s="31" t="s">
        <v>2007</v>
      </c>
      <c r="I2042" s="32" t="s">
        <v>2007</v>
      </c>
      <c r="J2042" s="20">
        <v>2</v>
      </c>
      <c r="K2042" s="20" t="s">
        <v>2164</v>
      </c>
    </row>
    <row r="2043" spans="1:11">
      <c r="A2043" s="16" t="s">
        <v>2234</v>
      </c>
      <c r="B2043" s="17">
        <v>9</v>
      </c>
      <c r="C2043" s="17" t="str">
        <f t="shared" si="63"/>
        <v>211</v>
      </c>
      <c r="D2043" s="31" t="s">
        <v>1969</v>
      </c>
      <c r="I2043" s="32" t="s">
        <v>1969</v>
      </c>
      <c r="J2043" s="20">
        <v>9</v>
      </c>
      <c r="K2043" s="20" t="s">
        <v>2122</v>
      </c>
    </row>
    <row r="2044" spans="1:11">
      <c r="A2044" s="16" t="s">
        <v>2260</v>
      </c>
      <c r="B2044" s="17">
        <v>30</v>
      </c>
      <c r="C2044" s="17" t="str">
        <f t="shared" si="63"/>
        <v>215</v>
      </c>
      <c r="D2044" s="31" t="s">
        <v>2007</v>
      </c>
      <c r="I2044" s="32" t="s">
        <v>2007</v>
      </c>
      <c r="J2044" s="20">
        <v>30</v>
      </c>
      <c r="K2044" s="20" t="s">
        <v>2164</v>
      </c>
    </row>
    <row r="2045" spans="1:11">
      <c r="A2045" s="16" t="s">
        <v>1970</v>
      </c>
      <c r="B2045" s="17">
        <v>1</v>
      </c>
      <c r="C2045" s="17" t="str">
        <f t="shared" si="63"/>
        <v>208</v>
      </c>
      <c r="D2045" s="31" t="s">
        <v>1973</v>
      </c>
      <c r="I2045" s="32" t="s">
        <v>1973</v>
      </c>
      <c r="J2045" s="20">
        <v>1</v>
      </c>
      <c r="K2045" s="20" t="s">
        <v>2069</v>
      </c>
    </row>
    <row r="2046" spans="1:11">
      <c r="A2046" s="16" t="s">
        <v>2230</v>
      </c>
      <c r="B2046" s="17">
        <v>3</v>
      </c>
      <c r="C2046" s="17" t="str">
        <f t="shared" si="63"/>
        <v>211</v>
      </c>
      <c r="D2046" s="31" t="s">
        <v>1969</v>
      </c>
      <c r="I2046" s="32" t="s">
        <v>1969</v>
      </c>
      <c r="J2046" s="20">
        <v>3</v>
      </c>
      <c r="K2046" s="20" t="s">
        <v>2122</v>
      </c>
    </row>
    <row r="2047" spans="1:11">
      <c r="A2047" s="16" t="s">
        <v>2259</v>
      </c>
      <c r="B2047" s="17">
        <v>1</v>
      </c>
      <c r="C2047" s="17" t="str">
        <f t="shared" si="63"/>
        <v>215</v>
      </c>
      <c r="D2047" s="31" t="s">
        <v>1969</v>
      </c>
      <c r="I2047" s="32" t="s">
        <v>1969</v>
      </c>
      <c r="J2047" s="20">
        <v>1</v>
      </c>
      <c r="K2047" s="20" t="s">
        <v>2164</v>
      </c>
    </row>
    <row r="2048" spans="1:11">
      <c r="A2048" s="16" t="s">
        <v>2166</v>
      </c>
      <c r="B2048" s="17">
        <v>1</v>
      </c>
      <c r="C2048" s="17" t="str">
        <f t="shared" si="63"/>
        <v>215</v>
      </c>
      <c r="D2048" s="31" t="s">
        <v>1969</v>
      </c>
      <c r="I2048" s="32" t="s">
        <v>1969</v>
      </c>
      <c r="J2048" s="20">
        <v>1</v>
      </c>
      <c r="K2048" s="20" t="s">
        <v>2164</v>
      </c>
    </row>
    <row r="2049" spans="1:11">
      <c r="A2049" s="16" t="s">
        <v>2047</v>
      </c>
      <c r="B2049" s="17">
        <v>1</v>
      </c>
      <c r="C2049" s="17" t="str">
        <f>MID(A2049,1,3)</f>
        <v>205</v>
      </c>
      <c r="D2049" s="31" t="s">
        <v>1969</v>
      </c>
      <c r="I2049" s="32" t="s">
        <v>1969</v>
      </c>
      <c r="J2049" s="20">
        <v>1</v>
      </c>
      <c r="K2049" s="20" t="s">
        <v>2038</v>
      </c>
    </row>
    <row r="2050" spans="1:11">
      <c r="A2050" s="16" t="s">
        <v>2051</v>
      </c>
      <c r="B2050" s="17">
        <v>1</v>
      </c>
      <c r="C2050" s="17" t="str">
        <f>MID(A2050,1,3)</f>
        <v>205</v>
      </c>
      <c r="D2050" s="31" t="s">
        <v>1969</v>
      </c>
      <c r="I2050" s="32" t="s">
        <v>1969</v>
      </c>
      <c r="J2050" s="20">
        <v>1</v>
      </c>
      <c r="K2050" s="20" t="s">
        <v>2038</v>
      </c>
    </row>
    <row r="2051" spans="1:11">
      <c r="A2051" s="16" t="s">
        <v>1976</v>
      </c>
      <c r="B2051" s="17">
        <v>3</v>
      </c>
      <c r="C2051" s="17" t="str">
        <f t="shared" ref="C2051:C2114" si="64">MID(A2051,1,3)</f>
        <v>221</v>
      </c>
      <c r="D2051" s="31" t="s">
        <v>1972</v>
      </c>
      <c r="I2051" s="32" t="s">
        <v>1972</v>
      </c>
      <c r="J2051" s="20">
        <v>3</v>
      </c>
      <c r="K2051" s="20" t="s">
        <v>2173</v>
      </c>
    </row>
    <row r="2052" spans="1:11">
      <c r="A2052" s="16" t="s">
        <v>2177</v>
      </c>
      <c r="B2052" s="17">
        <v>1</v>
      </c>
      <c r="C2052" s="17" t="str">
        <f t="shared" si="64"/>
        <v>224</v>
      </c>
      <c r="D2052" s="31" t="s">
        <v>1969</v>
      </c>
      <c r="I2052" s="32" t="s">
        <v>1969</v>
      </c>
      <c r="J2052" s="20">
        <v>1</v>
      </c>
      <c r="K2052" s="20" t="s">
        <v>2178</v>
      </c>
    </row>
    <row r="2053" spans="1:11">
      <c r="A2053" s="16" t="s">
        <v>2177</v>
      </c>
      <c r="B2053" s="17">
        <v>1</v>
      </c>
      <c r="C2053" s="17" t="str">
        <f t="shared" si="64"/>
        <v>224</v>
      </c>
      <c r="D2053" s="31" t="s">
        <v>1969</v>
      </c>
      <c r="I2053" s="32" t="s">
        <v>1969</v>
      </c>
      <c r="J2053" s="20">
        <v>1</v>
      </c>
      <c r="K2053" s="20" t="s">
        <v>2178</v>
      </c>
    </row>
    <row r="2054" spans="1:11">
      <c r="A2054" s="16" t="s">
        <v>2179</v>
      </c>
      <c r="B2054" s="17">
        <v>2</v>
      </c>
      <c r="C2054" s="17" t="str">
        <f t="shared" si="64"/>
        <v>224</v>
      </c>
      <c r="D2054" s="31" t="s">
        <v>1969</v>
      </c>
      <c r="I2054" s="32" t="s">
        <v>1969</v>
      </c>
      <c r="J2054" s="20">
        <v>2</v>
      </c>
      <c r="K2054" s="20" t="s">
        <v>2178</v>
      </c>
    </row>
    <row r="2055" spans="1:11">
      <c r="A2055" s="16" t="s">
        <v>2261</v>
      </c>
      <c r="B2055" s="17">
        <v>25</v>
      </c>
      <c r="C2055" s="17" t="str">
        <f t="shared" si="64"/>
        <v>224</v>
      </c>
      <c r="D2055" s="31" t="s">
        <v>1969</v>
      </c>
      <c r="I2055" s="32" t="s">
        <v>1969</v>
      </c>
      <c r="J2055" s="20">
        <v>25</v>
      </c>
      <c r="K2055" s="20" t="s">
        <v>2178</v>
      </c>
    </row>
    <row r="2056" spans="1:11">
      <c r="A2056" s="16" t="s">
        <v>2261</v>
      </c>
      <c r="B2056" s="17">
        <v>79</v>
      </c>
      <c r="C2056" s="17" t="str">
        <f t="shared" si="64"/>
        <v>224</v>
      </c>
      <c r="D2056" s="31" t="s">
        <v>1969</v>
      </c>
      <c r="I2056" s="32" t="s">
        <v>1969</v>
      </c>
      <c r="J2056" s="20">
        <v>79</v>
      </c>
      <c r="K2056" s="20" t="s">
        <v>2178</v>
      </c>
    </row>
    <row r="2057" spans="1:11">
      <c r="A2057" s="16" t="s">
        <v>2184</v>
      </c>
      <c r="B2057" s="17">
        <v>100</v>
      </c>
      <c r="C2057" s="17" t="str">
        <f t="shared" si="64"/>
        <v>224</v>
      </c>
      <c r="D2057" s="31" t="s">
        <v>1978</v>
      </c>
      <c r="I2057" s="32" t="s">
        <v>1978</v>
      </c>
      <c r="J2057" s="20">
        <v>100</v>
      </c>
      <c r="K2057" s="20" t="s">
        <v>2178</v>
      </c>
    </row>
    <row r="2058" spans="1:11">
      <c r="A2058" s="16" t="s">
        <v>2181</v>
      </c>
      <c r="B2058" s="17">
        <v>98</v>
      </c>
      <c r="C2058" s="17" t="str">
        <f t="shared" si="64"/>
        <v>224</v>
      </c>
      <c r="D2058" s="31" t="s">
        <v>1969</v>
      </c>
      <c r="I2058" s="32" t="s">
        <v>1969</v>
      </c>
      <c r="J2058" s="20">
        <v>98</v>
      </c>
      <c r="K2058" s="20" t="s">
        <v>2178</v>
      </c>
    </row>
    <row r="2059" spans="1:11">
      <c r="A2059" s="16" t="s">
        <v>2262</v>
      </c>
      <c r="B2059" s="17">
        <v>2060</v>
      </c>
      <c r="C2059" s="17" t="str">
        <f t="shared" si="64"/>
        <v>224</v>
      </c>
      <c r="D2059" s="31" t="s">
        <v>1978</v>
      </c>
      <c r="I2059" s="32" t="s">
        <v>1978</v>
      </c>
      <c r="J2059" s="20">
        <v>2060</v>
      </c>
      <c r="K2059" s="20" t="s">
        <v>2178</v>
      </c>
    </row>
    <row r="2060" spans="1:11">
      <c r="A2060" s="16" t="s">
        <v>2077</v>
      </c>
      <c r="B2060" s="17">
        <v>4</v>
      </c>
      <c r="C2060" s="17" t="str">
        <f t="shared" si="64"/>
        <v>208</v>
      </c>
      <c r="D2060" s="31" t="s">
        <v>1972</v>
      </c>
      <c r="I2060" s="32" t="s">
        <v>1972</v>
      </c>
      <c r="J2060" s="20">
        <v>4</v>
      </c>
      <c r="K2060" s="20" t="s">
        <v>2069</v>
      </c>
    </row>
    <row r="2061" spans="1:11">
      <c r="A2061" s="16" t="s">
        <v>2263</v>
      </c>
      <c r="B2061" s="17">
        <v>22</v>
      </c>
      <c r="C2061" s="17" t="str">
        <f t="shared" si="64"/>
        <v>224</v>
      </c>
      <c r="D2061" s="31" t="s">
        <v>1973</v>
      </c>
      <c r="I2061" s="32" t="s">
        <v>1973</v>
      </c>
      <c r="J2061" s="20">
        <v>22</v>
      </c>
      <c r="K2061" s="20" t="s">
        <v>2178</v>
      </c>
    </row>
    <row r="2062" spans="1:11">
      <c r="A2062" s="16" t="s">
        <v>2261</v>
      </c>
      <c r="B2062" s="17">
        <v>8</v>
      </c>
      <c r="C2062" s="17" t="str">
        <f t="shared" si="64"/>
        <v>224</v>
      </c>
      <c r="D2062" s="31" t="s">
        <v>1978</v>
      </c>
      <c r="I2062" s="32" t="s">
        <v>1978</v>
      </c>
      <c r="J2062" s="20">
        <v>8</v>
      </c>
      <c r="K2062" s="20" t="s">
        <v>2178</v>
      </c>
    </row>
    <row r="2063" spans="1:11">
      <c r="A2063" s="16" t="s">
        <v>2183</v>
      </c>
      <c r="B2063" s="17">
        <v>24</v>
      </c>
      <c r="C2063" s="17" t="str">
        <f t="shared" si="64"/>
        <v>224</v>
      </c>
      <c r="D2063" s="31" t="s">
        <v>1969</v>
      </c>
      <c r="I2063" s="32" t="s">
        <v>1969</v>
      </c>
      <c r="J2063" s="20">
        <v>24</v>
      </c>
      <c r="K2063" s="20" t="s">
        <v>2178</v>
      </c>
    </row>
    <row r="2064" spans="1:11">
      <c r="A2064" s="16" t="s">
        <v>2183</v>
      </c>
      <c r="B2064" s="17">
        <v>150</v>
      </c>
      <c r="C2064" s="17" t="str">
        <f t="shared" si="64"/>
        <v>224</v>
      </c>
      <c r="D2064" s="31" t="s">
        <v>1978</v>
      </c>
      <c r="I2064" s="32" t="s">
        <v>1978</v>
      </c>
      <c r="J2064" s="20">
        <v>150</v>
      </c>
      <c r="K2064" s="20" t="s">
        <v>2178</v>
      </c>
    </row>
    <row r="2065" spans="1:11">
      <c r="A2065" s="16" t="s">
        <v>1976</v>
      </c>
      <c r="B2065" s="17">
        <v>2</v>
      </c>
      <c r="C2065" s="17" t="str">
        <f t="shared" si="64"/>
        <v>221</v>
      </c>
      <c r="D2065" s="31" t="s">
        <v>1972</v>
      </c>
      <c r="I2065" s="32" t="s">
        <v>1972</v>
      </c>
      <c r="J2065" s="20">
        <v>2</v>
      </c>
      <c r="K2065" s="20" t="s">
        <v>2173</v>
      </c>
    </row>
    <row r="2066" spans="1:11">
      <c r="A2066" s="16" t="s">
        <v>1970</v>
      </c>
      <c r="B2066" s="17">
        <v>1</v>
      </c>
      <c r="C2066" s="17" t="str">
        <f t="shared" si="64"/>
        <v>208</v>
      </c>
      <c r="D2066" s="31" t="s">
        <v>1973</v>
      </c>
      <c r="I2066" s="32" t="s">
        <v>1973</v>
      </c>
      <c r="J2066" s="20">
        <v>1</v>
      </c>
      <c r="K2066" s="20" t="s">
        <v>2069</v>
      </c>
    </row>
    <row r="2067" spans="1:11">
      <c r="A2067" s="16" t="s">
        <v>1970</v>
      </c>
      <c r="B2067" s="17">
        <v>1</v>
      </c>
      <c r="C2067" s="17" t="str">
        <f t="shared" si="64"/>
        <v>208</v>
      </c>
      <c r="D2067" s="31" t="s">
        <v>1973</v>
      </c>
      <c r="I2067" s="32" t="s">
        <v>1973</v>
      </c>
      <c r="J2067" s="20">
        <v>1</v>
      </c>
      <c r="K2067" s="20" t="s">
        <v>2069</v>
      </c>
    </row>
    <row r="2068" spans="1:11">
      <c r="A2068" s="16" t="s">
        <v>2175</v>
      </c>
      <c r="B2068" s="17">
        <v>1</v>
      </c>
      <c r="C2068" s="17" t="str">
        <f t="shared" si="64"/>
        <v>222</v>
      </c>
      <c r="D2068" s="31" t="s">
        <v>1969</v>
      </c>
      <c r="I2068" s="32" t="s">
        <v>1969</v>
      </c>
      <c r="J2068" s="20">
        <v>1</v>
      </c>
      <c r="K2068" s="20" t="s">
        <v>2176</v>
      </c>
    </row>
    <row r="2069" spans="1:11">
      <c r="A2069" s="16" t="s">
        <v>2175</v>
      </c>
      <c r="B2069" s="17">
        <v>1</v>
      </c>
      <c r="C2069" s="17" t="str">
        <f t="shared" si="64"/>
        <v>222</v>
      </c>
      <c r="D2069" s="31" t="s">
        <v>1969</v>
      </c>
      <c r="I2069" s="32" t="s">
        <v>1969</v>
      </c>
      <c r="J2069" s="20">
        <v>1</v>
      </c>
      <c r="K2069" s="20" t="s">
        <v>2176</v>
      </c>
    </row>
    <row r="2070" spans="1:11">
      <c r="A2070" s="16" t="s">
        <v>2264</v>
      </c>
      <c r="B2070" s="17">
        <v>21</v>
      </c>
      <c r="C2070" s="17" t="str">
        <f t="shared" si="64"/>
        <v>222</v>
      </c>
      <c r="D2070" s="31" t="s">
        <v>2007</v>
      </c>
      <c r="I2070" s="32" t="s">
        <v>2007</v>
      </c>
      <c r="J2070" s="20">
        <v>21</v>
      </c>
      <c r="K2070" s="20" t="s">
        <v>2176</v>
      </c>
    </row>
    <row r="2071" spans="1:11">
      <c r="A2071" s="16" t="s">
        <v>2264</v>
      </c>
      <c r="B2071" s="17">
        <v>635</v>
      </c>
      <c r="C2071" s="17" t="str">
        <f t="shared" si="64"/>
        <v>222</v>
      </c>
      <c r="D2071" s="31" t="s">
        <v>1978</v>
      </c>
      <c r="I2071" s="32" t="s">
        <v>1978</v>
      </c>
      <c r="J2071" s="20">
        <v>635</v>
      </c>
      <c r="K2071" s="20" t="s">
        <v>2176</v>
      </c>
    </row>
    <row r="2072" spans="1:11">
      <c r="A2072" s="16" t="s">
        <v>2264</v>
      </c>
      <c r="B2072" s="17">
        <v>35</v>
      </c>
      <c r="C2072" s="17" t="str">
        <f t="shared" si="64"/>
        <v>222</v>
      </c>
      <c r="D2072" s="31" t="s">
        <v>1969</v>
      </c>
      <c r="I2072" s="32" t="s">
        <v>1969</v>
      </c>
      <c r="J2072" s="20">
        <v>35</v>
      </c>
      <c r="K2072" s="20" t="s">
        <v>2176</v>
      </c>
    </row>
    <row r="2073" spans="1:11">
      <c r="A2073" s="16" t="s">
        <v>2264</v>
      </c>
      <c r="B2073" s="17">
        <v>64</v>
      </c>
      <c r="C2073" s="17" t="str">
        <f t="shared" si="64"/>
        <v>222</v>
      </c>
      <c r="D2073" s="31" t="s">
        <v>1969</v>
      </c>
      <c r="I2073" s="32" t="s">
        <v>1969</v>
      </c>
      <c r="J2073" s="20">
        <v>64</v>
      </c>
      <c r="K2073" s="20" t="s">
        <v>2176</v>
      </c>
    </row>
    <row r="2074" spans="1:11">
      <c r="A2074" s="16" t="s">
        <v>2264</v>
      </c>
      <c r="B2074" s="17">
        <v>7</v>
      </c>
      <c r="C2074" s="17" t="str">
        <f t="shared" si="64"/>
        <v>222</v>
      </c>
      <c r="D2074" s="31" t="s">
        <v>1969</v>
      </c>
      <c r="I2074" s="32" t="s">
        <v>1969</v>
      </c>
      <c r="J2074" s="20">
        <v>7</v>
      </c>
      <c r="K2074" s="20" t="s">
        <v>2176</v>
      </c>
    </row>
    <row r="2075" spans="1:11">
      <c r="A2075" s="16" t="s">
        <v>2264</v>
      </c>
      <c r="B2075" s="17">
        <v>36</v>
      </c>
      <c r="C2075" s="17" t="str">
        <f t="shared" si="64"/>
        <v>222</v>
      </c>
      <c r="D2075" s="31" t="s">
        <v>1980</v>
      </c>
      <c r="I2075" s="32" t="s">
        <v>1980</v>
      </c>
      <c r="J2075" s="20">
        <v>36</v>
      </c>
      <c r="K2075" s="20" t="s">
        <v>2176</v>
      </c>
    </row>
    <row r="2076" spans="1:11">
      <c r="A2076" s="16" t="s">
        <v>2264</v>
      </c>
      <c r="B2076" s="17">
        <v>2</v>
      </c>
      <c r="C2076" s="17" t="str">
        <f t="shared" si="64"/>
        <v>222</v>
      </c>
      <c r="D2076" s="31" t="s">
        <v>1969</v>
      </c>
      <c r="I2076" s="32" t="s">
        <v>1969</v>
      </c>
      <c r="J2076" s="20">
        <v>2</v>
      </c>
      <c r="K2076" s="20" t="s">
        <v>2176</v>
      </c>
    </row>
    <row r="2077" spans="1:11">
      <c r="A2077" s="16" t="s">
        <v>2187</v>
      </c>
      <c r="B2077" s="17">
        <v>56</v>
      </c>
      <c r="C2077" s="17" t="str">
        <f t="shared" si="64"/>
        <v>229</v>
      </c>
      <c r="D2077" s="31" t="s">
        <v>2007</v>
      </c>
      <c r="I2077" s="32" t="s">
        <v>2007</v>
      </c>
      <c r="J2077" s="20">
        <v>56</v>
      </c>
      <c r="K2077" s="20" t="s">
        <v>2188</v>
      </c>
    </row>
    <row r="2078" spans="1:11">
      <c r="A2078" s="16" t="s">
        <v>2266</v>
      </c>
      <c r="B2078" s="17">
        <v>15</v>
      </c>
      <c r="C2078" s="17" t="str">
        <f t="shared" si="64"/>
        <v>222</v>
      </c>
      <c r="D2078" s="31" t="s">
        <v>2007</v>
      </c>
      <c r="I2078" s="32" t="s">
        <v>2007</v>
      </c>
      <c r="J2078" s="20">
        <v>15</v>
      </c>
      <c r="K2078" s="20" t="s">
        <v>2176</v>
      </c>
    </row>
    <row r="2079" spans="1:11">
      <c r="A2079" s="16" t="s">
        <v>2266</v>
      </c>
      <c r="B2079" s="17">
        <v>27</v>
      </c>
      <c r="C2079" s="17" t="str">
        <f t="shared" si="64"/>
        <v>222</v>
      </c>
      <c r="D2079" s="31" t="s">
        <v>2007</v>
      </c>
      <c r="I2079" s="32" t="s">
        <v>2007</v>
      </c>
      <c r="J2079" s="20">
        <v>27</v>
      </c>
      <c r="K2079" s="20" t="s">
        <v>2176</v>
      </c>
    </row>
    <row r="2080" spans="1:11">
      <c r="A2080" s="16" t="s">
        <v>2267</v>
      </c>
      <c r="B2080" s="17">
        <v>750</v>
      </c>
      <c r="C2080" s="17" t="str">
        <f t="shared" si="64"/>
        <v>222</v>
      </c>
      <c r="D2080" s="31" t="s">
        <v>2007</v>
      </c>
      <c r="I2080" s="32" t="s">
        <v>2007</v>
      </c>
      <c r="J2080" s="20">
        <v>750</v>
      </c>
      <c r="K2080" s="20" t="s">
        <v>2176</v>
      </c>
    </row>
    <row r="2081" spans="1:11">
      <c r="A2081" s="16" t="s">
        <v>1970</v>
      </c>
      <c r="B2081" s="17">
        <v>1</v>
      </c>
      <c r="C2081" s="17" t="str">
        <f t="shared" si="64"/>
        <v>208</v>
      </c>
      <c r="D2081" s="31" t="s">
        <v>1973</v>
      </c>
      <c r="I2081" s="32" t="s">
        <v>1973</v>
      </c>
      <c r="J2081" s="20">
        <v>1</v>
      </c>
      <c r="K2081" s="20" t="s">
        <v>2069</v>
      </c>
    </row>
    <row r="2082" spans="1:11">
      <c r="A2082" s="16" t="s">
        <v>2027</v>
      </c>
      <c r="B2082" s="17">
        <v>1</v>
      </c>
      <c r="C2082" s="17" t="str">
        <f t="shared" si="64"/>
        <v>201</v>
      </c>
      <c r="D2082" s="31" t="s">
        <v>1972</v>
      </c>
      <c r="I2082" s="32" t="s">
        <v>1972</v>
      </c>
      <c r="J2082" s="20">
        <v>1</v>
      </c>
      <c r="K2082" s="20" t="s">
        <v>1971</v>
      </c>
    </row>
    <row r="2083" spans="1:11">
      <c r="A2083" s="16" t="s">
        <v>2268</v>
      </c>
      <c r="B2083" s="17">
        <v>60</v>
      </c>
      <c r="C2083" s="17" t="str">
        <f t="shared" si="64"/>
        <v>216</v>
      </c>
      <c r="D2083" s="31" t="s">
        <v>2007</v>
      </c>
      <c r="I2083" s="32" t="s">
        <v>2007</v>
      </c>
      <c r="J2083" s="20">
        <v>60</v>
      </c>
      <c r="K2083" s="20" t="s">
        <v>2168</v>
      </c>
    </row>
    <row r="2084" spans="1:11">
      <c r="A2084" s="16" t="s">
        <v>2269</v>
      </c>
      <c r="B2084" s="17">
        <v>10</v>
      </c>
      <c r="C2084" s="17" t="str">
        <f t="shared" si="64"/>
        <v>217</v>
      </c>
      <c r="D2084" s="31" t="s">
        <v>1969</v>
      </c>
      <c r="I2084" s="32" t="s">
        <v>1969</v>
      </c>
      <c r="J2084" s="20">
        <v>10</v>
      </c>
      <c r="K2084" s="20" t="s">
        <v>2291</v>
      </c>
    </row>
    <row r="2085" spans="1:11">
      <c r="A2085" s="16" t="s">
        <v>2187</v>
      </c>
      <c r="B2085" s="17">
        <v>2200</v>
      </c>
      <c r="C2085" s="17" t="str">
        <f t="shared" si="64"/>
        <v>229</v>
      </c>
      <c r="D2085" s="31" t="s">
        <v>2265</v>
      </c>
      <c r="I2085" s="32" t="s">
        <v>2265</v>
      </c>
      <c r="J2085" s="20">
        <v>2200</v>
      </c>
      <c r="K2085" s="20" t="s">
        <v>2188</v>
      </c>
    </row>
    <row r="2086" spans="1:11">
      <c r="A2086" s="16" t="s">
        <v>2161</v>
      </c>
      <c r="B2086" s="17">
        <v>310</v>
      </c>
      <c r="C2086" s="17" t="str">
        <f t="shared" si="64"/>
        <v>214</v>
      </c>
      <c r="D2086" s="31" t="s">
        <v>2265</v>
      </c>
      <c r="I2086" s="32" t="s">
        <v>2265</v>
      </c>
      <c r="J2086" s="20">
        <v>310</v>
      </c>
      <c r="K2086" s="20" t="s">
        <v>2158</v>
      </c>
    </row>
    <row r="2087" spans="1:11">
      <c r="A2087" s="16" t="s">
        <v>1970</v>
      </c>
      <c r="B2087" s="17">
        <v>1</v>
      </c>
      <c r="C2087" s="17" t="str">
        <f t="shared" si="64"/>
        <v>208</v>
      </c>
      <c r="D2087" s="31" t="s">
        <v>1973</v>
      </c>
      <c r="I2087" s="32" t="s">
        <v>1973</v>
      </c>
      <c r="J2087" s="20">
        <v>1</v>
      </c>
      <c r="K2087" s="20" t="s">
        <v>2069</v>
      </c>
    </row>
    <row r="2088" spans="1:11">
      <c r="A2088" s="16" t="s">
        <v>1977</v>
      </c>
      <c r="B2088" s="17">
        <v>1</v>
      </c>
      <c r="C2088" s="17" t="str">
        <f t="shared" si="64"/>
        <v>201</v>
      </c>
      <c r="D2088" s="31" t="s">
        <v>1972</v>
      </c>
      <c r="I2088" s="32" t="s">
        <v>1972</v>
      </c>
      <c r="J2088" s="20">
        <v>1</v>
      </c>
      <c r="K2088" s="20" t="s">
        <v>1971</v>
      </c>
    </row>
    <row r="2089" spans="1:11">
      <c r="A2089" s="16" t="s">
        <v>2001</v>
      </c>
      <c r="B2089" s="17">
        <v>13</v>
      </c>
      <c r="C2089" s="17" t="str">
        <f t="shared" si="64"/>
        <v>208</v>
      </c>
      <c r="D2089" s="31" t="s">
        <v>1972</v>
      </c>
      <c r="I2089" s="32" t="s">
        <v>1972</v>
      </c>
      <c r="J2089" s="20">
        <v>13</v>
      </c>
      <c r="K2089" s="20" t="s">
        <v>2069</v>
      </c>
    </row>
    <row r="2090" spans="1:11">
      <c r="A2090" s="16" t="s">
        <v>1970</v>
      </c>
      <c r="B2090" s="17">
        <v>1</v>
      </c>
      <c r="C2090" s="17" t="str">
        <f t="shared" si="64"/>
        <v>208</v>
      </c>
      <c r="D2090" s="31" t="s">
        <v>1973</v>
      </c>
      <c r="I2090" s="32" t="s">
        <v>1973</v>
      </c>
      <c r="J2090" s="20">
        <v>1</v>
      </c>
      <c r="K2090" s="20" t="s">
        <v>2069</v>
      </c>
    </row>
    <row r="2091" spans="1:11">
      <c r="A2091" s="16" t="s">
        <v>1976</v>
      </c>
      <c r="B2091" s="17">
        <v>7</v>
      </c>
      <c r="C2091" s="17" t="str">
        <f t="shared" si="64"/>
        <v>221</v>
      </c>
      <c r="D2091" s="31" t="s">
        <v>1972</v>
      </c>
      <c r="I2091" s="32" t="s">
        <v>1972</v>
      </c>
      <c r="J2091" s="20">
        <v>7</v>
      </c>
      <c r="K2091" s="20" t="s">
        <v>2173</v>
      </c>
    </row>
    <row r="2092" spans="1:11">
      <c r="A2092" s="16" t="s">
        <v>1977</v>
      </c>
      <c r="B2092" s="17">
        <v>3</v>
      </c>
      <c r="C2092" s="17" t="str">
        <f t="shared" si="64"/>
        <v>201</v>
      </c>
      <c r="D2092" s="31" t="s">
        <v>1969</v>
      </c>
      <c r="I2092" s="32" t="s">
        <v>1969</v>
      </c>
      <c r="J2092" s="20">
        <v>3</v>
      </c>
      <c r="K2092" s="20" t="s">
        <v>1971</v>
      </c>
    </row>
    <row r="2093" spans="1:11">
      <c r="A2093" s="16" t="s">
        <v>1977</v>
      </c>
      <c r="B2093" s="17">
        <v>2</v>
      </c>
      <c r="C2093" s="17" t="str">
        <f t="shared" si="64"/>
        <v>201</v>
      </c>
      <c r="D2093" s="31" t="s">
        <v>1969</v>
      </c>
      <c r="I2093" s="32" t="s">
        <v>1969</v>
      </c>
      <c r="J2093" s="20">
        <v>2</v>
      </c>
      <c r="K2093" s="20" t="s">
        <v>1971</v>
      </c>
    </row>
    <row r="2094" spans="1:11">
      <c r="A2094" s="16" t="s">
        <v>1977</v>
      </c>
      <c r="B2094" s="17">
        <v>4</v>
      </c>
      <c r="C2094" s="17" t="str">
        <f t="shared" si="64"/>
        <v>201</v>
      </c>
      <c r="D2094" s="31" t="s">
        <v>1969</v>
      </c>
      <c r="I2094" s="32" t="s">
        <v>1969</v>
      </c>
      <c r="J2094" s="20">
        <v>4</v>
      </c>
      <c r="K2094" s="20" t="s">
        <v>1971</v>
      </c>
    </row>
    <row r="2095" spans="1:11">
      <c r="A2095" s="16" t="s">
        <v>2270</v>
      </c>
      <c r="B2095" s="17">
        <v>101</v>
      </c>
      <c r="C2095" s="17" t="str">
        <f t="shared" si="64"/>
        <v>213</v>
      </c>
      <c r="D2095" s="31" t="s">
        <v>1978</v>
      </c>
      <c r="I2095" s="32" t="s">
        <v>1978</v>
      </c>
      <c r="J2095" s="20">
        <v>101</v>
      </c>
      <c r="K2095" s="20" t="s">
        <v>2137</v>
      </c>
    </row>
    <row r="2096" spans="1:11">
      <c r="A2096" s="16" t="s">
        <v>2063</v>
      </c>
      <c r="B2096" s="17">
        <v>3</v>
      </c>
      <c r="C2096" s="17" t="str">
        <f t="shared" si="64"/>
        <v>207</v>
      </c>
      <c r="D2096" s="31" t="s">
        <v>1972</v>
      </c>
      <c r="I2096" s="32" t="s">
        <v>1972</v>
      </c>
      <c r="J2096" s="20">
        <v>3</v>
      </c>
      <c r="K2096" s="20" t="s">
        <v>2057</v>
      </c>
    </row>
    <row r="2097" spans="1:11">
      <c r="A2097" s="16" t="s">
        <v>2230</v>
      </c>
      <c r="B2097" s="17">
        <v>12</v>
      </c>
      <c r="C2097" s="17" t="str">
        <f t="shared" si="64"/>
        <v>211</v>
      </c>
      <c r="D2097" s="31" t="s">
        <v>1972</v>
      </c>
      <c r="I2097" s="32" t="s">
        <v>1972</v>
      </c>
      <c r="J2097" s="20">
        <v>12</v>
      </c>
      <c r="K2097" s="20" t="s">
        <v>2122</v>
      </c>
    </row>
    <row r="2098" spans="1:11">
      <c r="A2098" s="16" t="s">
        <v>2156</v>
      </c>
      <c r="B2098" s="17">
        <v>37</v>
      </c>
      <c r="C2098" s="17" t="str">
        <f t="shared" si="64"/>
        <v>213</v>
      </c>
      <c r="D2098" s="31" t="s">
        <v>1973</v>
      </c>
      <c r="I2098" s="32" t="s">
        <v>1973</v>
      </c>
      <c r="J2098" s="20">
        <v>37</v>
      </c>
      <c r="K2098" s="20" t="s">
        <v>2137</v>
      </c>
    </row>
    <row r="2099" spans="1:11">
      <c r="A2099" s="16" t="s">
        <v>2148</v>
      </c>
      <c r="B2099" s="17">
        <v>23</v>
      </c>
      <c r="C2099" s="17" t="str">
        <f t="shared" si="64"/>
        <v>213</v>
      </c>
      <c r="D2099" s="31" t="s">
        <v>1978</v>
      </c>
      <c r="I2099" s="32" t="s">
        <v>1978</v>
      </c>
      <c r="J2099" s="20">
        <v>23</v>
      </c>
      <c r="K2099" s="20" t="s">
        <v>2137</v>
      </c>
    </row>
    <row r="2100" spans="1:11">
      <c r="A2100" s="16" t="s">
        <v>2136</v>
      </c>
      <c r="B2100" s="17">
        <v>3</v>
      </c>
      <c r="C2100" s="17" t="str">
        <f t="shared" si="64"/>
        <v>213</v>
      </c>
      <c r="D2100" s="31" t="s">
        <v>1969</v>
      </c>
      <c r="I2100" s="32" t="s">
        <v>1969</v>
      </c>
      <c r="J2100" s="20">
        <v>3</v>
      </c>
      <c r="K2100" s="20" t="s">
        <v>2137</v>
      </c>
    </row>
    <row r="2101" spans="1:11">
      <c r="A2101" s="16" t="s">
        <v>2027</v>
      </c>
      <c r="B2101" s="17">
        <v>3</v>
      </c>
      <c r="C2101" s="17" t="str">
        <f t="shared" si="64"/>
        <v>201</v>
      </c>
      <c r="D2101" s="31" t="s">
        <v>1984</v>
      </c>
      <c r="I2101" s="32" t="s">
        <v>1984</v>
      </c>
      <c r="J2101" s="20">
        <v>3</v>
      </c>
      <c r="K2101" s="20" t="s">
        <v>1971</v>
      </c>
    </row>
    <row r="2102" spans="1:11">
      <c r="A2102" s="16" t="s">
        <v>2027</v>
      </c>
      <c r="B2102" s="17">
        <v>2</v>
      </c>
      <c r="C2102" s="17" t="str">
        <f t="shared" si="64"/>
        <v>201</v>
      </c>
      <c r="D2102" s="31" t="s">
        <v>1984</v>
      </c>
      <c r="I2102" s="32" t="s">
        <v>1984</v>
      </c>
      <c r="J2102" s="20">
        <v>2</v>
      </c>
      <c r="K2102" s="20" t="s">
        <v>1971</v>
      </c>
    </row>
    <row r="2103" spans="1:11">
      <c r="A2103" s="16" t="s">
        <v>1998</v>
      </c>
      <c r="B2103" s="17">
        <v>2</v>
      </c>
      <c r="C2103" s="17" t="str">
        <f t="shared" si="64"/>
        <v>201</v>
      </c>
      <c r="D2103" s="31" t="s">
        <v>1984</v>
      </c>
      <c r="I2103" s="32" t="s">
        <v>1984</v>
      </c>
      <c r="J2103" s="20">
        <v>2</v>
      </c>
      <c r="K2103" s="20" t="s">
        <v>1971</v>
      </c>
    </row>
    <row r="2104" spans="1:11">
      <c r="A2104" s="16" t="s">
        <v>2271</v>
      </c>
      <c r="B2104" s="17">
        <v>104</v>
      </c>
      <c r="C2104" s="17" t="str">
        <f t="shared" si="64"/>
        <v>213</v>
      </c>
      <c r="D2104" s="31" t="s">
        <v>1984</v>
      </c>
      <c r="I2104" s="32" t="s">
        <v>1984</v>
      </c>
      <c r="J2104" s="20">
        <v>104</v>
      </c>
      <c r="K2104" s="20" t="s">
        <v>2137</v>
      </c>
    </row>
    <row r="2105" spans="1:11">
      <c r="A2105" s="16" t="s">
        <v>2271</v>
      </c>
      <c r="B2105" s="17">
        <v>30</v>
      </c>
      <c r="C2105" s="17" t="str">
        <f t="shared" si="64"/>
        <v>213</v>
      </c>
      <c r="D2105" s="31" t="s">
        <v>1978</v>
      </c>
      <c r="I2105" s="32" t="s">
        <v>1978</v>
      </c>
      <c r="J2105" s="20">
        <v>30</v>
      </c>
      <c r="K2105" s="20" t="s">
        <v>2137</v>
      </c>
    </row>
    <row r="2106" spans="1:11">
      <c r="A2106" s="16" t="s">
        <v>2027</v>
      </c>
      <c r="B2106" s="17">
        <v>1</v>
      </c>
      <c r="C2106" s="17" t="str">
        <f t="shared" si="64"/>
        <v>201</v>
      </c>
      <c r="D2106" s="31" t="s">
        <v>1972</v>
      </c>
      <c r="I2106" s="32" t="s">
        <v>1972</v>
      </c>
      <c r="J2106" s="20">
        <v>1</v>
      </c>
      <c r="K2106" s="20" t="s">
        <v>1971</v>
      </c>
    </row>
    <row r="2107" spans="1:11">
      <c r="A2107" s="16" t="s">
        <v>2027</v>
      </c>
      <c r="B2107" s="17">
        <v>28</v>
      </c>
      <c r="C2107" s="17" t="str">
        <f t="shared" si="64"/>
        <v>201</v>
      </c>
      <c r="D2107" s="31" t="s">
        <v>1973</v>
      </c>
      <c r="I2107" s="32" t="s">
        <v>1973</v>
      </c>
      <c r="J2107" s="20">
        <v>28</v>
      </c>
      <c r="K2107" s="20" t="s">
        <v>1971</v>
      </c>
    </row>
    <row r="2108" spans="1:11">
      <c r="A2108" s="16" t="s">
        <v>1970</v>
      </c>
      <c r="B2108" s="17">
        <v>1</v>
      </c>
      <c r="C2108" s="17" t="str">
        <f t="shared" si="64"/>
        <v>208</v>
      </c>
      <c r="D2108" s="31" t="s">
        <v>1973</v>
      </c>
      <c r="I2108" s="32" t="s">
        <v>1973</v>
      </c>
      <c r="J2108" s="20">
        <v>1</v>
      </c>
      <c r="K2108" s="20" t="s">
        <v>2069</v>
      </c>
    </row>
    <row r="2109" spans="1:11">
      <c r="A2109" s="16" t="s">
        <v>2001</v>
      </c>
      <c r="B2109" s="17">
        <v>6</v>
      </c>
      <c r="C2109" s="17" t="str">
        <f t="shared" si="64"/>
        <v>208</v>
      </c>
      <c r="D2109" s="31" t="s">
        <v>1972</v>
      </c>
      <c r="I2109" s="32" t="s">
        <v>1972</v>
      </c>
      <c r="J2109" s="20">
        <v>6</v>
      </c>
      <c r="K2109" s="20" t="s">
        <v>2069</v>
      </c>
    </row>
    <row r="2110" spans="1:11">
      <c r="A2110" s="16" t="s">
        <v>1970</v>
      </c>
      <c r="B2110" s="17">
        <v>1</v>
      </c>
      <c r="C2110" s="17" t="str">
        <f t="shared" si="64"/>
        <v>208</v>
      </c>
      <c r="D2110" s="31" t="s">
        <v>1973</v>
      </c>
      <c r="I2110" s="32" t="s">
        <v>1973</v>
      </c>
      <c r="J2110" s="20">
        <v>1</v>
      </c>
      <c r="K2110" s="20" t="s">
        <v>2069</v>
      </c>
    </row>
    <row r="2111" spans="1:11">
      <c r="A2111" s="16" t="s">
        <v>1976</v>
      </c>
      <c r="B2111" s="17">
        <v>5</v>
      </c>
      <c r="C2111" s="17" t="str">
        <f t="shared" si="64"/>
        <v>221</v>
      </c>
      <c r="D2111" s="31" t="s">
        <v>1972</v>
      </c>
      <c r="I2111" s="32" t="s">
        <v>1972</v>
      </c>
      <c r="J2111" s="20">
        <v>5</v>
      </c>
      <c r="K2111" s="20" t="s">
        <v>2173</v>
      </c>
    </row>
    <row r="2112" spans="1:11">
      <c r="A2112" s="16" t="s">
        <v>1977</v>
      </c>
      <c r="B2112" s="17">
        <v>1</v>
      </c>
      <c r="C2112" s="17" t="str">
        <f t="shared" si="64"/>
        <v>201</v>
      </c>
      <c r="D2112" s="31" t="s">
        <v>1974</v>
      </c>
      <c r="I2112" s="32" t="s">
        <v>1974</v>
      </c>
      <c r="J2112" s="20">
        <v>1</v>
      </c>
      <c r="K2112" s="20" t="s">
        <v>1971</v>
      </c>
    </row>
    <row r="2113" spans="1:11">
      <c r="A2113" s="16" t="s">
        <v>2156</v>
      </c>
      <c r="B2113" s="17">
        <v>26</v>
      </c>
      <c r="C2113" s="17" t="str">
        <f t="shared" si="64"/>
        <v>213</v>
      </c>
      <c r="D2113" s="31" t="s">
        <v>1973</v>
      </c>
      <c r="I2113" s="32" t="s">
        <v>1973</v>
      </c>
      <c r="J2113" s="20">
        <v>26</v>
      </c>
      <c r="K2113" s="20" t="s">
        <v>2137</v>
      </c>
    </row>
    <row r="2114" spans="1:11">
      <c r="A2114" s="16" t="s">
        <v>2205</v>
      </c>
      <c r="B2114" s="17">
        <v>2</v>
      </c>
      <c r="C2114" s="17" t="str">
        <f t="shared" si="64"/>
        <v>213</v>
      </c>
      <c r="D2114" s="31" t="s">
        <v>1969</v>
      </c>
      <c r="I2114" s="32" t="s">
        <v>1969</v>
      </c>
      <c r="J2114" s="20">
        <v>2</v>
      </c>
      <c r="K2114" s="20" t="s">
        <v>2137</v>
      </c>
    </row>
    <row r="2115" spans="1:11">
      <c r="A2115" s="16" t="s">
        <v>1998</v>
      </c>
      <c r="B2115" s="17">
        <v>1</v>
      </c>
      <c r="C2115" s="17" t="str">
        <f t="shared" ref="C2115:C2178" si="65">MID(A2115,1,3)</f>
        <v>201</v>
      </c>
      <c r="D2115" s="31" t="s">
        <v>1969</v>
      </c>
      <c r="I2115" s="32" t="s">
        <v>1969</v>
      </c>
      <c r="J2115" s="20">
        <v>1</v>
      </c>
      <c r="K2115" s="20" t="s">
        <v>1971</v>
      </c>
    </row>
    <row r="2116" spans="1:11">
      <c r="A2116" s="16" t="s">
        <v>1977</v>
      </c>
      <c r="B2116" s="17">
        <v>3</v>
      </c>
      <c r="C2116" s="17" t="str">
        <f t="shared" si="65"/>
        <v>201</v>
      </c>
      <c r="D2116" s="31" t="s">
        <v>1969</v>
      </c>
      <c r="I2116" s="32" t="s">
        <v>1969</v>
      </c>
      <c r="J2116" s="20">
        <v>3</v>
      </c>
      <c r="K2116" s="20" t="s">
        <v>1971</v>
      </c>
    </row>
    <row r="2117" spans="1:11">
      <c r="A2117" s="16" t="s">
        <v>2272</v>
      </c>
      <c r="B2117" s="17">
        <v>92</v>
      </c>
      <c r="C2117" s="17" t="str">
        <f t="shared" si="65"/>
        <v>213</v>
      </c>
      <c r="D2117" s="31" t="s">
        <v>1980</v>
      </c>
      <c r="I2117" s="32" t="s">
        <v>1980</v>
      </c>
      <c r="J2117" s="20">
        <v>92</v>
      </c>
      <c r="K2117" s="20" t="s">
        <v>2137</v>
      </c>
    </row>
    <row r="2118" spans="1:11">
      <c r="A2118" s="16" t="s">
        <v>1977</v>
      </c>
      <c r="B2118" s="17">
        <v>1</v>
      </c>
      <c r="C2118" s="17" t="str">
        <f t="shared" si="65"/>
        <v>201</v>
      </c>
      <c r="D2118" s="31" t="s">
        <v>1972</v>
      </c>
      <c r="I2118" s="32" t="s">
        <v>1972</v>
      </c>
      <c r="J2118" s="20">
        <v>1</v>
      </c>
      <c r="K2118" s="20" t="s">
        <v>1971</v>
      </c>
    </row>
    <row r="2119" spans="1:11">
      <c r="A2119" s="16" t="s">
        <v>1970</v>
      </c>
      <c r="B2119" s="17">
        <v>1</v>
      </c>
      <c r="C2119" s="17" t="str">
        <f t="shared" si="65"/>
        <v>208</v>
      </c>
      <c r="D2119" s="31" t="s">
        <v>1973</v>
      </c>
      <c r="I2119" s="32" t="s">
        <v>1973</v>
      </c>
      <c r="J2119" s="20">
        <v>1</v>
      </c>
      <c r="K2119" s="20" t="s">
        <v>2069</v>
      </c>
    </row>
    <row r="2120" spans="1:11">
      <c r="A2120" s="16" t="s">
        <v>1976</v>
      </c>
      <c r="B2120" s="17">
        <v>4</v>
      </c>
      <c r="C2120" s="17" t="str">
        <f t="shared" si="65"/>
        <v>221</v>
      </c>
      <c r="D2120" s="31" t="s">
        <v>1972</v>
      </c>
      <c r="I2120" s="32" t="s">
        <v>1972</v>
      </c>
      <c r="J2120" s="20">
        <v>4</v>
      </c>
      <c r="K2120" s="20" t="s">
        <v>2173</v>
      </c>
    </row>
    <row r="2121" spans="1:11">
      <c r="A2121" s="16" t="s">
        <v>1977</v>
      </c>
      <c r="B2121" s="17">
        <v>1</v>
      </c>
      <c r="C2121" s="17" t="str">
        <f t="shared" si="65"/>
        <v>201</v>
      </c>
      <c r="D2121" s="31" t="s">
        <v>1974</v>
      </c>
      <c r="I2121" s="32" t="s">
        <v>1974</v>
      </c>
      <c r="J2121" s="20">
        <v>1</v>
      </c>
      <c r="K2121" s="20" t="s">
        <v>1971</v>
      </c>
    </row>
    <row r="2122" spans="1:11">
      <c r="A2122" s="16" t="s">
        <v>2156</v>
      </c>
      <c r="B2122" s="17">
        <v>17</v>
      </c>
      <c r="C2122" s="17" t="str">
        <f t="shared" si="65"/>
        <v>213</v>
      </c>
      <c r="D2122" s="31" t="s">
        <v>1973</v>
      </c>
      <c r="I2122" s="32" t="s">
        <v>1973</v>
      </c>
      <c r="J2122" s="20">
        <v>17</v>
      </c>
      <c r="K2122" s="20" t="s">
        <v>2137</v>
      </c>
    </row>
    <row r="2123" spans="1:11">
      <c r="A2123" s="16" t="s">
        <v>2271</v>
      </c>
      <c r="B2123" s="17">
        <v>65</v>
      </c>
      <c r="C2123" s="17" t="str">
        <f t="shared" si="65"/>
        <v>213</v>
      </c>
      <c r="D2123" s="31" t="s">
        <v>1980</v>
      </c>
      <c r="I2123" s="32" t="s">
        <v>1980</v>
      </c>
      <c r="J2123" s="20">
        <v>65</v>
      </c>
      <c r="K2123" s="20" t="s">
        <v>2137</v>
      </c>
    </row>
    <row r="2124" spans="1:11">
      <c r="A2124" s="16" t="s">
        <v>1976</v>
      </c>
      <c r="B2124" s="17">
        <v>4</v>
      </c>
      <c r="C2124" s="17" t="str">
        <f t="shared" si="65"/>
        <v>221</v>
      </c>
      <c r="D2124" s="31" t="s">
        <v>1972</v>
      </c>
      <c r="I2124" s="32" t="s">
        <v>1972</v>
      </c>
      <c r="J2124" s="20">
        <v>4</v>
      </c>
      <c r="K2124" s="20" t="s">
        <v>2173</v>
      </c>
    </row>
    <row r="2125" spans="1:11">
      <c r="A2125" s="16" t="s">
        <v>1977</v>
      </c>
      <c r="B2125" s="17">
        <v>1</v>
      </c>
      <c r="C2125" s="17" t="str">
        <f t="shared" si="65"/>
        <v>201</v>
      </c>
      <c r="D2125" s="31" t="s">
        <v>1974</v>
      </c>
      <c r="I2125" s="32" t="s">
        <v>1974</v>
      </c>
      <c r="J2125" s="20">
        <v>1</v>
      </c>
      <c r="K2125" s="20" t="s">
        <v>1971</v>
      </c>
    </row>
    <row r="2126" spans="1:11">
      <c r="A2126" s="16" t="s">
        <v>2156</v>
      </c>
      <c r="B2126" s="17">
        <v>16</v>
      </c>
      <c r="C2126" s="17" t="str">
        <f t="shared" si="65"/>
        <v>213</v>
      </c>
      <c r="D2126" s="31" t="s">
        <v>1973</v>
      </c>
      <c r="I2126" s="32" t="s">
        <v>1973</v>
      </c>
      <c r="J2126" s="20">
        <v>16</v>
      </c>
      <c r="K2126" s="20" t="s">
        <v>2137</v>
      </c>
    </row>
    <row r="2127" spans="1:11">
      <c r="A2127" s="16" t="s">
        <v>2136</v>
      </c>
      <c r="B2127" s="17">
        <v>1</v>
      </c>
      <c r="C2127" s="17" t="str">
        <f t="shared" si="65"/>
        <v>213</v>
      </c>
      <c r="D2127" s="31" t="s">
        <v>1969</v>
      </c>
      <c r="I2127" s="32" t="s">
        <v>1969</v>
      </c>
      <c r="J2127" s="20">
        <v>1</v>
      </c>
      <c r="K2127" s="20" t="s">
        <v>2137</v>
      </c>
    </row>
    <row r="2128" spans="1:11">
      <c r="A2128" s="16" t="s">
        <v>1998</v>
      </c>
      <c r="B2128" s="17">
        <v>1</v>
      </c>
      <c r="C2128" s="17" t="str">
        <f t="shared" si="65"/>
        <v>201</v>
      </c>
      <c r="D2128" s="31" t="s">
        <v>1969</v>
      </c>
      <c r="I2128" s="32" t="s">
        <v>1969</v>
      </c>
      <c r="J2128" s="20">
        <v>1</v>
      </c>
      <c r="K2128" s="20" t="s">
        <v>1971</v>
      </c>
    </row>
    <row r="2129" spans="1:11">
      <c r="A2129" s="16" t="s">
        <v>1977</v>
      </c>
      <c r="B2129" s="17">
        <v>1</v>
      </c>
      <c r="C2129" s="17" t="str">
        <f t="shared" si="65"/>
        <v>201</v>
      </c>
      <c r="D2129" s="31" t="s">
        <v>1972</v>
      </c>
      <c r="I2129" s="32" t="s">
        <v>1972</v>
      </c>
      <c r="J2129" s="20">
        <v>1</v>
      </c>
      <c r="K2129" s="20" t="s">
        <v>1971</v>
      </c>
    </row>
    <row r="2130" spans="1:11">
      <c r="A2130" s="16" t="s">
        <v>2027</v>
      </c>
      <c r="B2130" s="17">
        <v>100</v>
      </c>
      <c r="C2130" s="17" t="str">
        <f t="shared" si="65"/>
        <v>201</v>
      </c>
      <c r="D2130" s="31" t="s">
        <v>1978</v>
      </c>
      <c r="I2130" s="32" t="s">
        <v>1978</v>
      </c>
      <c r="J2130" s="20">
        <v>100</v>
      </c>
      <c r="K2130" s="20" t="s">
        <v>1971</v>
      </c>
    </row>
    <row r="2131" spans="1:11">
      <c r="A2131" s="16" t="s">
        <v>1976</v>
      </c>
      <c r="B2131" s="17">
        <v>3</v>
      </c>
      <c r="C2131" s="17" t="str">
        <f t="shared" si="65"/>
        <v>221</v>
      </c>
      <c r="D2131" s="31" t="s">
        <v>1972</v>
      </c>
      <c r="I2131" s="32" t="s">
        <v>1972</v>
      </c>
      <c r="J2131" s="20">
        <v>3</v>
      </c>
      <c r="K2131" s="20" t="s">
        <v>2173</v>
      </c>
    </row>
    <row r="2132" spans="1:11">
      <c r="A2132" s="16" t="s">
        <v>1977</v>
      </c>
      <c r="B2132" s="17">
        <v>1</v>
      </c>
      <c r="C2132" s="17" t="str">
        <f t="shared" si="65"/>
        <v>201</v>
      </c>
      <c r="D2132" s="31" t="s">
        <v>1969</v>
      </c>
      <c r="I2132" s="32" t="s">
        <v>1969</v>
      </c>
      <c r="J2132" s="20">
        <v>1</v>
      </c>
      <c r="K2132" s="20" t="s">
        <v>1971</v>
      </c>
    </row>
    <row r="2133" spans="1:11">
      <c r="A2133" s="16" t="s">
        <v>1977</v>
      </c>
      <c r="B2133" s="17">
        <v>2</v>
      </c>
      <c r="C2133" s="17" t="str">
        <f t="shared" si="65"/>
        <v>201</v>
      </c>
      <c r="D2133" s="31" t="s">
        <v>1969</v>
      </c>
      <c r="I2133" s="32" t="s">
        <v>1969</v>
      </c>
      <c r="J2133" s="20">
        <v>2</v>
      </c>
      <c r="K2133" s="20" t="s">
        <v>1971</v>
      </c>
    </row>
    <row r="2134" spans="1:11">
      <c r="A2134" s="16" t="s">
        <v>1977</v>
      </c>
      <c r="B2134" s="17">
        <v>8</v>
      </c>
      <c r="C2134" s="17" t="str">
        <f t="shared" si="65"/>
        <v>201</v>
      </c>
      <c r="D2134" s="31" t="s">
        <v>1972</v>
      </c>
      <c r="I2134" s="32" t="s">
        <v>1972</v>
      </c>
      <c r="J2134" s="20">
        <v>8</v>
      </c>
      <c r="K2134" s="20" t="s">
        <v>1971</v>
      </c>
    </row>
    <row r="2135" spans="1:11">
      <c r="A2135" s="16" t="s">
        <v>2156</v>
      </c>
      <c r="B2135" s="17">
        <v>19</v>
      </c>
      <c r="C2135" s="17" t="str">
        <f t="shared" si="65"/>
        <v>213</v>
      </c>
      <c r="D2135" s="31" t="s">
        <v>1973</v>
      </c>
      <c r="I2135" s="32" t="s">
        <v>1973</v>
      </c>
      <c r="J2135" s="20">
        <v>19</v>
      </c>
      <c r="K2135" s="20" t="s">
        <v>2137</v>
      </c>
    </row>
    <row r="2136" spans="1:11">
      <c r="A2136" s="16" t="s">
        <v>1977</v>
      </c>
      <c r="B2136" s="17">
        <v>16</v>
      </c>
      <c r="C2136" s="17" t="str">
        <f t="shared" si="65"/>
        <v>201</v>
      </c>
      <c r="D2136" s="31" t="s">
        <v>1969</v>
      </c>
      <c r="I2136" s="32" t="s">
        <v>1969</v>
      </c>
      <c r="J2136" s="20">
        <v>16</v>
      </c>
      <c r="K2136" s="20" t="s">
        <v>1971</v>
      </c>
    </row>
    <row r="2137" spans="1:11">
      <c r="A2137" s="16" t="s">
        <v>2136</v>
      </c>
      <c r="B2137" s="17">
        <v>1</v>
      </c>
      <c r="C2137" s="17" t="str">
        <f t="shared" si="65"/>
        <v>213</v>
      </c>
      <c r="D2137" s="31" t="s">
        <v>1972</v>
      </c>
      <c r="I2137" s="32" t="s">
        <v>1972</v>
      </c>
      <c r="J2137" s="20">
        <v>1</v>
      </c>
      <c r="K2137" s="20" t="s">
        <v>2137</v>
      </c>
    </row>
    <row r="2138" spans="1:11">
      <c r="A2138" s="16" t="s">
        <v>2136</v>
      </c>
      <c r="B2138" s="17">
        <v>2</v>
      </c>
      <c r="C2138" s="17" t="str">
        <f t="shared" si="65"/>
        <v>213</v>
      </c>
      <c r="D2138" s="31" t="s">
        <v>1969</v>
      </c>
      <c r="I2138" s="32" t="s">
        <v>1969</v>
      </c>
      <c r="J2138" s="20">
        <v>2</v>
      </c>
      <c r="K2138" s="20" t="s">
        <v>2137</v>
      </c>
    </row>
    <row r="2139" spans="1:11">
      <c r="A2139" s="16" t="s">
        <v>2136</v>
      </c>
      <c r="B2139" s="17">
        <v>1</v>
      </c>
      <c r="C2139" s="17" t="str">
        <f t="shared" si="65"/>
        <v>213</v>
      </c>
      <c r="D2139" s="31" t="s">
        <v>1969</v>
      </c>
      <c r="I2139" s="32" t="s">
        <v>1969</v>
      </c>
      <c r="J2139" s="20">
        <v>1</v>
      </c>
      <c r="K2139" s="20" t="s">
        <v>2137</v>
      </c>
    </row>
    <row r="2140" spans="1:11">
      <c r="A2140" s="16" t="s">
        <v>2271</v>
      </c>
      <c r="B2140" s="17">
        <v>45</v>
      </c>
      <c r="C2140" s="17" t="str">
        <f t="shared" si="65"/>
        <v>213</v>
      </c>
      <c r="D2140" s="31" t="s">
        <v>1980</v>
      </c>
      <c r="I2140" s="32" t="s">
        <v>1980</v>
      </c>
      <c r="J2140" s="20">
        <v>45</v>
      </c>
      <c r="K2140" s="20" t="s">
        <v>2137</v>
      </c>
    </row>
    <row r="2141" spans="1:11">
      <c r="A2141" s="16" t="s">
        <v>1968</v>
      </c>
      <c r="B2141" s="17">
        <v>1</v>
      </c>
      <c r="C2141" s="17" t="str">
        <f t="shared" si="65"/>
        <v>201</v>
      </c>
      <c r="D2141" s="31" t="s">
        <v>1972</v>
      </c>
      <c r="I2141" s="32" t="s">
        <v>1972</v>
      </c>
      <c r="J2141" s="20">
        <v>1</v>
      </c>
      <c r="K2141" s="20" t="s">
        <v>1971</v>
      </c>
    </row>
    <row r="2142" spans="1:11">
      <c r="A2142" s="16" t="s">
        <v>2001</v>
      </c>
      <c r="B2142" s="17">
        <v>1</v>
      </c>
      <c r="C2142" s="17" t="str">
        <f t="shared" si="65"/>
        <v>208</v>
      </c>
      <c r="D2142" s="31" t="s">
        <v>1972</v>
      </c>
      <c r="I2142" s="32" t="s">
        <v>1972</v>
      </c>
      <c r="J2142" s="20">
        <v>1</v>
      </c>
      <c r="K2142" s="20" t="s">
        <v>2069</v>
      </c>
    </row>
    <row r="2143" spans="1:11">
      <c r="A2143" s="16" t="s">
        <v>1976</v>
      </c>
      <c r="B2143" s="17">
        <v>4</v>
      </c>
      <c r="C2143" s="17" t="str">
        <f t="shared" si="65"/>
        <v>221</v>
      </c>
      <c r="D2143" s="31" t="s">
        <v>1972</v>
      </c>
      <c r="I2143" s="32" t="s">
        <v>1972</v>
      </c>
      <c r="J2143" s="20">
        <v>4</v>
      </c>
      <c r="K2143" s="20" t="s">
        <v>2173</v>
      </c>
    </row>
    <row r="2144" spans="1:11">
      <c r="A2144" s="16" t="s">
        <v>1977</v>
      </c>
      <c r="B2144" s="17">
        <v>1</v>
      </c>
      <c r="C2144" s="17" t="str">
        <f t="shared" si="65"/>
        <v>201</v>
      </c>
      <c r="D2144" s="31" t="s">
        <v>1974</v>
      </c>
      <c r="I2144" s="32" t="s">
        <v>1974</v>
      </c>
      <c r="J2144" s="20">
        <v>1</v>
      </c>
      <c r="K2144" s="20" t="s">
        <v>1971</v>
      </c>
    </row>
    <row r="2145" spans="1:11">
      <c r="A2145" s="16" t="s">
        <v>1977</v>
      </c>
      <c r="B2145" s="17">
        <v>2</v>
      </c>
      <c r="C2145" s="17" t="str">
        <f t="shared" si="65"/>
        <v>201</v>
      </c>
      <c r="D2145" s="31" t="s">
        <v>1974</v>
      </c>
      <c r="I2145" s="32" t="s">
        <v>1974</v>
      </c>
      <c r="J2145" s="20">
        <v>2</v>
      </c>
      <c r="K2145" s="20" t="s">
        <v>1971</v>
      </c>
    </row>
    <row r="2146" spans="1:11">
      <c r="A2146" s="16" t="s">
        <v>1977</v>
      </c>
      <c r="B2146" s="17">
        <v>21</v>
      </c>
      <c r="C2146" s="17" t="str">
        <f t="shared" si="65"/>
        <v>201</v>
      </c>
      <c r="D2146" s="31" t="s">
        <v>1973</v>
      </c>
      <c r="I2146" s="32" t="s">
        <v>1973</v>
      </c>
      <c r="J2146" s="20">
        <v>21</v>
      </c>
      <c r="K2146" s="20" t="s">
        <v>1971</v>
      </c>
    </row>
    <row r="2147" spans="1:11">
      <c r="A2147" s="16" t="s">
        <v>1977</v>
      </c>
      <c r="B2147" s="17">
        <v>3</v>
      </c>
      <c r="C2147" s="17" t="str">
        <f t="shared" si="65"/>
        <v>201</v>
      </c>
      <c r="D2147" s="31" t="s">
        <v>1969</v>
      </c>
      <c r="I2147" s="32" t="s">
        <v>1969</v>
      </c>
      <c r="J2147" s="20">
        <v>3</v>
      </c>
      <c r="K2147" s="20" t="s">
        <v>1971</v>
      </c>
    </row>
    <row r="2148" spans="1:11">
      <c r="A2148" s="16" t="s">
        <v>2148</v>
      </c>
      <c r="B2148" s="17">
        <v>9</v>
      </c>
      <c r="C2148" s="17" t="str">
        <f t="shared" si="65"/>
        <v>213</v>
      </c>
      <c r="D2148" s="31" t="s">
        <v>1978</v>
      </c>
      <c r="I2148" s="32" t="s">
        <v>1978</v>
      </c>
      <c r="J2148" s="20">
        <v>9</v>
      </c>
      <c r="K2148" s="20" t="s">
        <v>2137</v>
      </c>
    </row>
    <row r="2149" spans="1:11">
      <c r="A2149" s="16" t="s">
        <v>1977</v>
      </c>
      <c r="B2149" s="17">
        <v>1</v>
      </c>
      <c r="C2149" s="17" t="str">
        <f t="shared" si="65"/>
        <v>201</v>
      </c>
      <c r="D2149" s="31" t="s">
        <v>1969</v>
      </c>
      <c r="I2149" s="32" t="s">
        <v>1969</v>
      </c>
      <c r="J2149" s="20">
        <v>1</v>
      </c>
      <c r="K2149" s="20" t="s">
        <v>1971</v>
      </c>
    </row>
    <row r="2150" spans="1:11">
      <c r="A2150" s="16" t="s">
        <v>2271</v>
      </c>
      <c r="B2150" s="17">
        <v>30</v>
      </c>
      <c r="C2150" s="17" t="str">
        <f t="shared" si="65"/>
        <v>213</v>
      </c>
      <c r="D2150" s="31" t="s">
        <v>1980</v>
      </c>
      <c r="I2150" s="32" t="s">
        <v>1980</v>
      </c>
      <c r="J2150" s="20">
        <v>30</v>
      </c>
      <c r="K2150" s="20" t="s">
        <v>2137</v>
      </c>
    </row>
    <row r="2151" spans="1:11">
      <c r="A2151" s="16" t="s">
        <v>2271</v>
      </c>
      <c r="B2151" s="17">
        <v>20</v>
      </c>
      <c r="C2151" s="17" t="str">
        <f t="shared" si="65"/>
        <v>213</v>
      </c>
      <c r="D2151" s="31" t="s">
        <v>1980</v>
      </c>
      <c r="I2151" s="32" t="s">
        <v>1980</v>
      </c>
      <c r="J2151" s="20">
        <v>20</v>
      </c>
      <c r="K2151" s="20" t="s">
        <v>2137</v>
      </c>
    </row>
    <row r="2152" spans="1:11">
      <c r="A2152" s="16" t="s">
        <v>2271</v>
      </c>
      <c r="B2152" s="17">
        <v>10</v>
      </c>
      <c r="C2152" s="17" t="str">
        <f t="shared" si="65"/>
        <v>213</v>
      </c>
      <c r="D2152" s="31" t="s">
        <v>1978</v>
      </c>
      <c r="I2152" s="32" t="s">
        <v>1978</v>
      </c>
      <c r="J2152" s="20">
        <v>10</v>
      </c>
      <c r="K2152" s="20" t="s">
        <v>2137</v>
      </c>
    </row>
    <row r="2153" spans="1:11">
      <c r="A2153" s="16" t="s">
        <v>1976</v>
      </c>
      <c r="B2153" s="17">
        <v>5</v>
      </c>
      <c r="C2153" s="17" t="str">
        <f t="shared" si="65"/>
        <v>221</v>
      </c>
      <c r="D2153" s="31" t="s">
        <v>1972</v>
      </c>
      <c r="I2153" s="32" t="s">
        <v>1972</v>
      </c>
      <c r="J2153" s="20">
        <v>5</v>
      </c>
      <c r="K2153" s="20" t="s">
        <v>2173</v>
      </c>
    </row>
    <row r="2154" spans="1:11">
      <c r="A2154" s="16" t="s">
        <v>1970</v>
      </c>
      <c r="B2154" s="17">
        <v>1</v>
      </c>
      <c r="C2154" s="17" t="str">
        <f t="shared" si="65"/>
        <v>208</v>
      </c>
      <c r="D2154" s="31" t="s">
        <v>1973</v>
      </c>
      <c r="I2154" s="32" t="s">
        <v>1973</v>
      </c>
      <c r="J2154" s="20">
        <v>1</v>
      </c>
      <c r="K2154" s="20" t="s">
        <v>2069</v>
      </c>
    </row>
    <row r="2155" spans="1:11">
      <c r="A2155" s="16" t="s">
        <v>2156</v>
      </c>
      <c r="B2155" s="17">
        <v>37</v>
      </c>
      <c r="C2155" s="17" t="str">
        <f t="shared" si="65"/>
        <v>213</v>
      </c>
      <c r="D2155" s="31" t="s">
        <v>1973</v>
      </c>
      <c r="I2155" s="32" t="s">
        <v>1973</v>
      </c>
      <c r="J2155" s="20">
        <v>37</v>
      </c>
      <c r="K2155" s="20" t="s">
        <v>2137</v>
      </c>
    </row>
    <row r="2156" spans="1:11">
      <c r="A2156" s="16" t="s">
        <v>2027</v>
      </c>
      <c r="B2156" s="17">
        <v>80</v>
      </c>
      <c r="C2156" s="17" t="str">
        <f t="shared" si="65"/>
        <v>201</v>
      </c>
      <c r="D2156" s="31" t="s">
        <v>1978</v>
      </c>
      <c r="I2156" s="32" t="s">
        <v>1978</v>
      </c>
      <c r="J2156" s="20">
        <v>80</v>
      </c>
      <c r="K2156" s="20" t="s">
        <v>1971</v>
      </c>
    </row>
    <row r="2157" spans="1:11">
      <c r="A2157" s="16" t="s">
        <v>2148</v>
      </c>
      <c r="B2157" s="17">
        <v>91</v>
      </c>
      <c r="C2157" s="17" t="str">
        <f t="shared" si="65"/>
        <v>213</v>
      </c>
      <c r="D2157" s="31" t="s">
        <v>1978</v>
      </c>
      <c r="I2157" s="32" t="s">
        <v>1978</v>
      </c>
      <c r="J2157" s="20">
        <v>91</v>
      </c>
      <c r="K2157" s="20" t="s">
        <v>2137</v>
      </c>
    </row>
    <row r="2158" spans="1:11">
      <c r="A2158" s="16" t="s">
        <v>2136</v>
      </c>
      <c r="B2158" s="17">
        <v>3</v>
      </c>
      <c r="C2158" s="17" t="str">
        <f t="shared" si="65"/>
        <v>213</v>
      </c>
      <c r="D2158" s="31" t="s">
        <v>1969</v>
      </c>
      <c r="I2158" s="32" t="s">
        <v>1969</v>
      </c>
      <c r="J2158" s="20">
        <v>3</v>
      </c>
      <c r="K2158" s="20" t="s">
        <v>2137</v>
      </c>
    </row>
    <row r="2159" spans="1:11">
      <c r="A2159" s="16" t="s">
        <v>2205</v>
      </c>
      <c r="B2159" s="17">
        <v>2</v>
      </c>
      <c r="C2159" s="17" t="str">
        <f t="shared" si="65"/>
        <v>213</v>
      </c>
      <c r="D2159" s="31" t="s">
        <v>1969</v>
      </c>
      <c r="I2159" s="32" t="s">
        <v>1969</v>
      </c>
      <c r="J2159" s="20">
        <v>2</v>
      </c>
      <c r="K2159" s="20" t="s">
        <v>2137</v>
      </c>
    </row>
    <row r="2160" spans="1:11">
      <c r="A2160" s="16" t="s">
        <v>2205</v>
      </c>
      <c r="B2160" s="17">
        <v>2</v>
      </c>
      <c r="C2160" s="17" t="str">
        <f t="shared" si="65"/>
        <v>213</v>
      </c>
      <c r="D2160" s="31" t="s">
        <v>1969</v>
      </c>
      <c r="I2160" s="32" t="s">
        <v>1969</v>
      </c>
      <c r="J2160" s="20">
        <v>2</v>
      </c>
      <c r="K2160" s="20" t="s">
        <v>2137</v>
      </c>
    </row>
    <row r="2161" spans="1:11">
      <c r="A2161" s="16" t="s">
        <v>2270</v>
      </c>
      <c r="B2161" s="17">
        <v>44</v>
      </c>
      <c r="C2161" s="17" t="str">
        <f t="shared" si="65"/>
        <v>213</v>
      </c>
      <c r="D2161" s="31" t="s">
        <v>1980</v>
      </c>
      <c r="I2161" s="32" t="s">
        <v>1980</v>
      </c>
      <c r="J2161" s="20">
        <v>44</v>
      </c>
      <c r="K2161" s="20" t="s">
        <v>2137</v>
      </c>
    </row>
    <row r="2162" spans="1:11">
      <c r="A2162" s="16" t="s">
        <v>2270</v>
      </c>
      <c r="B2162" s="17">
        <v>51</v>
      </c>
      <c r="C2162" s="17" t="str">
        <f t="shared" si="65"/>
        <v>213</v>
      </c>
      <c r="D2162" s="31" t="s">
        <v>1980</v>
      </c>
      <c r="I2162" s="32" t="s">
        <v>1980</v>
      </c>
      <c r="J2162" s="20">
        <v>51</v>
      </c>
      <c r="K2162" s="20" t="s">
        <v>2137</v>
      </c>
    </row>
    <row r="2163" spans="1:11">
      <c r="A2163" s="16" t="s">
        <v>2271</v>
      </c>
      <c r="B2163" s="17">
        <v>12</v>
      </c>
      <c r="C2163" s="17" t="str">
        <f t="shared" si="65"/>
        <v>213</v>
      </c>
      <c r="D2163" s="31" t="s">
        <v>1980</v>
      </c>
      <c r="I2163" s="32" t="s">
        <v>1980</v>
      </c>
      <c r="J2163" s="20">
        <v>12</v>
      </c>
      <c r="K2163" s="20" t="s">
        <v>2137</v>
      </c>
    </row>
    <row r="2164" spans="1:11">
      <c r="A2164" s="16" t="s">
        <v>2271</v>
      </c>
      <c r="B2164" s="17">
        <v>108</v>
      </c>
      <c r="C2164" s="17" t="str">
        <f t="shared" si="65"/>
        <v>213</v>
      </c>
      <c r="D2164" s="31" t="s">
        <v>1980</v>
      </c>
      <c r="I2164" s="32" t="s">
        <v>1980</v>
      </c>
      <c r="J2164" s="20">
        <v>108</v>
      </c>
      <c r="K2164" s="20" t="s">
        <v>2137</v>
      </c>
    </row>
    <row r="2165" spans="1:11">
      <c r="A2165" s="16" t="s">
        <v>1977</v>
      </c>
      <c r="B2165" s="17">
        <v>1</v>
      </c>
      <c r="C2165" s="17" t="str">
        <f t="shared" si="65"/>
        <v>201</v>
      </c>
      <c r="D2165" s="31" t="s">
        <v>1972</v>
      </c>
      <c r="I2165" s="32" t="s">
        <v>1972</v>
      </c>
      <c r="J2165" s="20">
        <v>1</v>
      </c>
      <c r="K2165" s="20" t="s">
        <v>1971</v>
      </c>
    </row>
    <row r="2166" spans="1:11">
      <c r="A2166" s="16" t="s">
        <v>1976</v>
      </c>
      <c r="B2166" s="17">
        <v>5</v>
      </c>
      <c r="C2166" s="17" t="str">
        <f t="shared" si="65"/>
        <v>221</v>
      </c>
      <c r="D2166" s="31" t="s">
        <v>1974</v>
      </c>
      <c r="I2166" s="32" t="s">
        <v>1974</v>
      </c>
      <c r="J2166" s="20">
        <v>5</v>
      </c>
      <c r="K2166" s="20" t="s">
        <v>2173</v>
      </c>
    </row>
    <row r="2167" spans="1:11">
      <c r="A2167" s="16" t="s">
        <v>1977</v>
      </c>
      <c r="B2167" s="17">
        <v>1</v>
      </c>
      <c r="C2167" s="17" t="str">
        <f t="shared" si="65"/>
        <v>201</v>
      </c>
      <c r="D2167" s="31" t="s">
        <v>1974</v>
      </c>
      <c r="I2167" s="32" t="s">
        <v>1974</v>
      </c>
      <c r="J2167" s="20">
        <v>1</v>
      </c>
      <c r="K2167" s="20" t="s">
        <v>1971</v>
      </c>
    </row>
    <row r="2168" spans="1:11">
      <c r="A2168" s="16" t="s">
        <v>1977</v>
      </c>
      <c r="B2168" s="17">
        <v>1</v>
      </c>
      <c r="C2168" s="17" t="str">
        <f t="shared" si="65"/>
        <v>201</v>
      </c>
      <c r="D2168" s="31" t="s">
        <v>1974</v>
      </c>
      <c r="I2168" s="32" t="s">
        <v>1974</v>
      </c>
      <c r="J2168" s="20">
        <v>1</v>
      </c>
      <c r="K2168" s="20" t="s">
        <v>1971</v>
      </c>
    </row>
    <row r="2169" spans="1:11">
      <c r="A2169" s="16" t="s">
        <v>2156</v>
      </c>
      <c r="B2169" s="17">
        <v>18</v>
      </c>
      <c r="C2169" s="17" t="str">
        <f t="shared" si="65"/>
        <v>213</v>
      </c>
      <c r="D2169" s="31" t="s">
        <v>1973</v>
      </c>
      <c r="I2169" s="32" t="s">
        <v>1973</v>
      </c>
      <c r="J2169" s="20">
        <v>18</v>
      </c>
      <c r="K2169" s="20" t="s">
        <v>2137</v>
      </c>
    </row>
    <row r="2170" spans="1:11">
      <c r="A2170" s="16" t="s">
        <v>2148</v>
      </c>
      <c r="B2170" s="17">
        <v>54</v>
      </c>
      <c r="C2170" s="17" t="str">
        <f t="shared" si="65"/>
        <v>213</v>
      </c>
      <c r="D2170" s="31" t="s">
        <v>1978</v>
      </c>
      <c r="I2170" s="32" t="s">
        <v>1978</v>
      </c>
      <c r="J2170" s="20">
        <v>54</v>
      </c>
      <c r="K2170" s="20" t="s">
        <v>2137</v>
      </c>
    </row>
    <row r="2171" spans="1:11">
      <c r="A2171" s="16" t="s">
        <v>2136</v>
      </c>
      <c r="B2171" s="17">
        <v>2</v>
      </c>
      <c r="C2171" s="17" t="str">
        <f t="shared" si="65"/>
        <v>213</v>
      </c>
      <c r="D2171" s="31" t="s">
        <v>1972</v>
      </c>
      <c r="I2171" s="32" t="s">
        <v>1972</v>
      </c>
      <c r="J2171" s="20">
        <v>2</v>
      </c>
      <c r="K2171" s="20" t="s">
        <v>2137</v>
      </c>
    </row>
    <row r="2172" spans="1:11">
      <c r="A2172" s="16" t="s">
        <v>2230</v>
      </c>
      <c r="B2172" s="17">
        <v>499</v>
      </c>
      <c r="C2172" s="17" t="str">
        <f t="shared" si="65"/>
        <v>211</v>
      </c>
      <c r="D2172" s="31" t="s">
        <v>1973</v>
      </c>
      <c r="I2172" s="32" t="s">
        <v>1973</v>
      </c>
      <c r="J2172" s="20">
        <v>499</v>
      </c>
      <c r="K2172" s="20" t="s">
        <v>2122</v>
      </c>
    </row>
    <row r="2173" spans="1:11">
      <c r="A2173" s="16" t="s">
        <v>2205</v>
      </c>
      <c r="B2173" s="17">
        <v>2</v>
      </c>
      <c r="C2173" s="17" t="str">
        <f t="shared" si="65"/>
        <v>213</v>
      </c>
      <c r="D2173" s="31" t="s">
        <v>1972</v>
      </c>
      <c r="I2173" s="32" t="s">
        <v>1972</v>
      </c>
      <c r="J2173" s="20">
        <v>2</v>
      </c>
      <c r="K2173" s="20" t="s">
        <v>2137</v>
      </c>
    </row>
    <row r="2174" spans="1:11">
      <c r="A2174" s="16" t="s">
        <v>2205</v>
      </c>
      <c r="B2174" s="17">
        <v>1</v>
      </c>
      <c r="C2174" s="17" t="str">
        <f t="shared" si="65"/>
        <v>213</v>
      </c>
      <c r="D2174" s="31" t="s">
        <v>1972</v>
      </c>
      <c r="I2174" s="32" t="s">
        <v>1972</v>
      </c>
      <c r="J2174" s="20">
        <v>1</v>
      </c>
      <c r="K2174" s="20" t="s">
        <v>2137</v>
      </c>
    </row>
    <row r="2175" spans="1:11">
      <c r="A2175" s="16" t="s">
        <v>1970</v>
      </c>
      <c r="B2175" s="17">
        <v>1</v>
      </c>
      <c r="C2175" s="17" t="str">
        <f t="shared" si="65"/>
        <v>208</v>
      </c>
      <c r="D2175" s="31" t="s">
        <v>1973</v>
      </c>
      <c r="I2175" s="32" t="s">
        <v>1973</v>
      </c>
      <c r="J2175" s="20">
        <v>1</v>
      </c>
      <c r="K2175" s="20" t="s">
        <v>2069</v>
      </c>
    </row>
    <row r="2176" spans="1:11">
      <c r="A2176" s="16" t="s">
        <v>1976</v>
      </c>
      <c r="B2176" s="17">
        <v>2</v>
      </c>
      <c r="C2176" s="17" t="str">
        <f t="shared" si="65"/>
        <v>221</v>
      </c>
      <c r="D2176" s="31" t="s">
        <v>1972</v>
      </c>
      <c r="I2176" s="32" t="s">
        <v>1972</v>
      </c>
      <c r="J2176" s="20">
        <v>2</v>
      </c>
      <c r="K2176" s="20" t="s">
        <v>2173</v>
      </c>
    </row>
    <row r="2177" spans="1:11">
      <c r="A2177" s="16" t="s">
        <v>1977</v>
      </c>
      <c r="B2177" s="17">
        <v>4</v>
      </c>
      <c r="C2177" s="17" t="str">
        <f t="shared" si="65"/>
        <v>201</v>
      </c>
      <c r="D2177" s="31" t="s">
        <v>1969</v>
      </c>
      <c r="I2177" s="32" t="s">
        <v>1969</v>
      </c>
      <c r="J2177" s="20">
        <v>4</v>
      </c>
      <c r="K2177" s="20" t="s">
        <v>1971</v>
      </c>
    </row>
    <row r="2178" spans="1:11">
      <c r="A2178" s="16" t="s">
        <v>1977</v>
      </c>
      <c r="B2178" s="17">
        <v>1</v>
      </c>
      <c r="C2178" s="17" t="str">
        <f t="shared" si="65"/>
        <v>201</v>
      </c>
      <c r="D2178" s="31" t="s">
        <v>1969</v>
      </c>
      <c r="I2178" s="32" t="s">
        <v>1969</v>
      </c>
      <c r="J2178" s="20">
        <v>1</v>
      </c>
      <c r="K2178" s="20" t="s">
        <v>1971</v>
      </c>
    </row>
    <row r="2179" spans="1:11">
      <c r="A2179" s="16" t="s">
        <v>1977</v>
      </c>
      <c r="B2179" s="17">
        <v>2</v>
      </c>
      <c r="C2179" s="17" t="str">
        <f t="shared" ref="C2179:C2242" si="66">MID(A2179,1,3)</f>
        <v>201</v>
      </c>
      <c r="D2179" s="31" t="s">
        <v>1969</v>
      </c>
      <c r="I2179" s="32" t="s">
        <v>1969</v>
      </c>
      <c r="J2179" s="20">
        <v>2</v>
      </c>
      <c r="K2179" s="20" t="s">
        <v>1971</v>
      </c>
    </row>
    <row r="2180" spans="1:11">
      <c r="A2180" s="16" t="s">
        <v>2156</v>
      </c>
      <c r="B2180" s="17">
        <v>36</v>
      </c>
      <c r="C2180" s="17" t="str">
        <f t="shared" si="66"/>
        <v>213</v>
      </c>
      <c r="D2180" s="31" t="s">
        <v>1973</v>
      </c>
      <c r="I2180" s="32" t="s">
        <v>1973</v>
      </c>
      <c r="J2180" s="20">
        <v>36</v>
      </c>
      <c r="K2180" s="20" t="s">
        <v>2137</v>
      </c>
    </row>
    <row r="2181" spans="1:11">
      <c r="A2181" s="16" t="s">
        <v>1977</v>
      </c>
      <c r="B2181" s="17">
        <v>16</v>
      </c>
      <c r="C2181" s="17" t="str">
        <f t="shared" si="66"/>
        <v>201</v>
      </c>
      <c r="D2181" s="31" t="s">
        <v>1978</v>
      </c>
      <c r="I2181" s="32" t="s">
        <v>1978</v>
      </c>
      <c r="J2181" s="20">
        <v>16</v>
      </c>
      <c r="K2181" s="20" t="s">
        <v>1971</v>
      </c>
    </row>
    <row r="2182" spans="1:11">
      <c r="A2182" s="16" t="s">
        <v>2136</v>
      </c>
      <c r="B2182" s="17">
        <v>4</v>
      </c>
      <c r="C2182" s="17" t="str">
        <f t="shared" si="66"/>
        <v>213</v>
      </c>
      <c r="D2182" s="31" t="s">
        <v>1969</v>
      </c>
      <c r="I2182" s="32" t="s">
        <v>1969</v>
      </c>
      <c r="J2182" s="20">
        <v>4</v>
      </c>
      <c r="K2182" s="20" t="s">
        <v>2137</v>
      </c>
    </row>
    <row r="2183" spans="1:11">
      <c r="A2183" s="16" t="s">
        <v>2027</v>
      </c>
      <c r="B2183" s="17">
        <v>2</v>
      </c>
      <c r="C2183" s="17" t="str">
        <f t="shared" si="66"/>
        <v>201</v>
      </c>
      <c r="D2183" s="31" t="s">
        <v>1984</v>
      </c>
      <c r="I2183" s="32" t="s">
        <v>1984</v>
      </c>
      <c r="J2183" s="20">
        <v>2</v>
      </c>
      <c r="K2183" s="20" t="s">
        <v>1971</v>
      </c>
    </row>
    <row r="2184" spans="1:11">
      <c r="A2184" s="16" t="s">
        <v>2270</v>
      </c>
      <c r="B2184" s="17">
        <v>63</v>
      </c>
      <c r="C2184" s="17" t="str">
        <f t="shared" si="66"/>
        <v>213</v>
      </c>
      <c r="D2184" s="31" t="s">
        <v>1980</v>
      </c>
      <c r="I2184" s="32" t="s">
        <v>1980</v>
      </c>
      <c r="J2184" s="20">
        <v>63</v>
      </c>
      <c r="K2184" s="20" t="s">
        <v>2137</v>
      </c>
    </row>
    <row r="2185" spans="1:11">
      <c r="A2185" s="16" t="s">
        <v>1976</v>
      </c>
      <c r="B2185" s="17">
        <v>3</v>
      </c>
      <c r="C2185" s="17" t="str">
        <f t="shared" si="66"/>
        <v>221</v>
      </c>
      <c r="D2185" s="31" t="s">
        <v>1972</v>
      </c>
      <c r="I2185" s="32" t="s">
        <v>1972</v>
      </c>
      <c r="J2185" s="20">
        <v>3</v>
      </c>
      <c r="K2185" s="20" t="s">
        <v>2173</v>
      </c>
    </row>
    <row r="2186" spans="1:11">
      <c r="A2186" s="16" t="s">
        <v>2271</v>
      </c>
      <c r="B2186" s="17">
        <v>30</v>
      </c>
      <c r="C2186" s="17" t="str">
        <f t="shared" si="66"/>
        <v>213</v>
      </c>
      <c r="D2186" s="31" t="s">
        <v>1980</v>
      </c>
      <c r="I2186" s="32" t="s">
        <v>1980</v>
      </c>
      <c r="J2186" s="20">
        <v>30</v>
      </c>
      <c r="K2186" s="20" t="s">
        <v>2137</v>
      </c>
    </row>
    <row r="2187" spans="1:11">
      <c r="A2187" s="16" t="s">
        <v>1977</v>
      </c>
      <c r="B2187" s="17">
        <v>1</v>
      </c>
      <c r="C2187" s="17" t="str">
        <f t="shared" si="66"/>
        <v>201</v>
      </c>
      <c r="D2187" s="31" t="s">
        <v>1972</v>
      </c>
      <c r="I2187" s="32" t="s">
        <v>1972</v>
      </c>
      <c r="J2187" s="20">
        <v>1</v>
      </c>
      <c r="K2187" s="20" t="s">
        <v>1971</v>
      </c>
    </row>
    <row r="2188" spans="1:11">
      <c r="A2188" s="16" t="s">
        <v>1970</v>
      </c>
      <c r="B2188" s="17">
        <v>1</v>
      </c>
      <c r="C2188" s="17" t="str">
        <f t="shared" si="66"/>
        <v>208</v>
      </c>
      <c r="D2188" s="31" t="s">
        <v>1973</v>
      </c>
      <c r="I2188" s="32" t="s">
        <v>1973</v>
      </c>
      <c r="J2188" s="20">
        <v>1</v>
      </c>
      <c r="K2188" s="20" t="s">
        <v>2069</v>
      </c>
    </row>
    <row r="2189" spans="1:11">
      <c r="A2189" s="16" t="s">
        <v>1976</v>
      </c>
      <c r="B2189" s="17">
        <v>3</v>
      </c>
      <c r="C2189" s="17" t="str">
        <f t="shared" si="66"/>
        <v>221</v>
      </c>
      <c r="D2189" s="31" t="s">
        <v>1972</v>
      </c>
      <c r="I2189" s="32" t="s">
        <v>1972</v>
      </c>
      <c r="J2189" s="20">
        <v>3</v>
      </c>
      <c r="K2189" s="20" t="s">
        <v>2173</v>
      </c>
    </row>
    <row r="2190" spans="1:11">
      <c r="A2190" s="16" t="s">
        <v>1977</v>
      </c>
      <c r="B2190" s="17">
        <v>2</v>
      </c>
      <c r="C2190" s="17" t="str">
        <f t="shared" si="66"/>
        <v>201</v>
      </c>
      <c r="D2190" s="31" t="s">
        <v>1969</v>
      </c>
      <c r="I2190" s="32" t="s">
        <v>1969</v>
      </c>
      <c r="J2190" s="20">
        <v>2</v>
      </c>
      <c r="K2190" s="20" t="s">
        <v>1971</v>
      </c>
    </row>
    <row r="2191" spans="1:11">
      <c r="A2191" s="16" t="s">
        <v>1977</v>
      </c>
      <c r="B2191" s="17">
        <v>1</v>
      </c>
      <c r="C2191" s="17" t="str">
        <f t="shared" si="66"/>
        <v>201</v>
      </c>
      <c r="D2191" s="31" t="s">
        <v>1969</v>
      </c>
      <c r="I2191" s="32" t="s">
        <v>1969</v>
      </c>
      <c r="J2191" s="20">
        <v>1</v>
      </c>
      <c r="K2191" s="20" t="s">
        <v>1971</v>
      </c>
    </row>
    <row r="2192" spans="1:11">
      <c r="A2192" s="16" t="s">
        <v>2270</v>
      </c>
      <c r="B2192" s="17">
        <v>42</v>
      </c>
      <c r="C2192" s="17" t="str">
        <f t="shared" si="66"/>
        <v>213</v>
      </c>
      <c r="D2192" s="31" t="s">
        <v>1978</v>
      </c>
      <c r="I2192" s="32" t="s">
        <v>1978</v>
      </c>
      <c r="J2192" s="20">
        <v>42</v>
      </c>
      <c r="K2192" s="20" t="s">
        <v>2137</v>
      </c>
    </row>
    <row r="2193" spans="1:11">
      <c r="A2193" s="16" t="s">
        <v>2270</v>
      </c>
      <c r="B2193" s="17">
        <v>38</v>
      </c>
      <c r="C2193" s="17" t="str">
        <f t="shared" si="66"/>
        <v>213</v>
      </c>
      <c r="D2193" s="31" t="s">
        <v>1978</v>
      </c>
      <c r="I2193" s="32" t="s">
        <v>1978</v>
      </c>
      <c r="J2193" s="20">
        <v>38</v>
      </c>
      <c r="K2193" s="20" t="s">
        <v>2137</v>
      </c>
    </row>
    <row r="2194" spans="1:11">
      <c r="A2194" s="16" t="s">
        <v>2156</v>
      </c>
      <c r="B2194" s="17">
        <v>23</v>
      </c>
      <c r="C2194" s="17" t="str">
        <f t="shared" si="66"/>
        <v>213</v>
      </c>
      <c r="D2194" s="31" t="s">
        <v>1973</v>
      </c>
      <c r="I2194" s="32" t="s">
        <v>1973</v>
      </c>
      <c r="J2194" s="20">
        <v>23</v>
      </c>
      <c r="K2194" s="20" t="s">
        <v>2137</v>
      </c>
    </row>
    <row r="2195" spans="1:11">
      <c r="A2195" s="16" t="s">
        <v>2148</v>
      </c>
      <c r="B2195" s="17">
        <v>41</v>
      </c>
      <c r="C2195" s="17" t="str">
        <f t="shared" si="66"/>
        <v>213</v>
      </c>
      <c r="D2195" s="31" t="s">
        <v>1978</v>
      </c>
      <c r="I2195" s="32" t="s">
        <v>1978</v>
      </c>
      <c r="J2195" s="20">
        <v>41</v>
      </c>
      <c r="K2195" s="20" t="s">
        <v>2137</v>
      </c>
    </row>
    <row r="2196" spans="1:11">
      <c r="A2196" s="16" t="s">
        <v>2136</v>
      </c>
      <c r="B2196" s="17">
        <v>4</v>
      </c>
      <c r="C2196" s="17" t="str">
        <f t="shared" si="66"/>
        <v>213</v>
      </c>
      <c r="D2196" s="31" t="s">
        <v>1972</v>
      </c>
      <c r="I2196" s="32" t="s">
        <v>1972</v>
      </c>
      <c r="J2196" s="20">
        <v>4</v>
      </c>
      <c r="K2196" s="20" t="s">
        <v>2137</v>
      </c>
    </row>
    <row r="2197" spans="1:11">
      <c r="A2197" s="16" t="s">
        <v>2205</v>
      </c>
      <c r="B2197" s="17">
        <v>2</v>
      </c>
      <c r="C2197" s="17" t="str">
        <f t="shared" si="66"/>
        <v>213</v>
      </c>
      <c r="D2197" s="31" t="s">
        <v>1972</v>
      </c>
      <c r="I2197" s="32" t="s">
        <v>1972</v>
      </c>
      <c r="J2197" s="20">
        <v>2</v>
      </c>
      <c r="K2197" s="20" t="s">
        <v>2137</v>
      </c>
    </row>
    <row r="2198" spans="1:11">
      <c r="A2198" s="16" t="s">
        <v>2270</v>
      </c>
      <c r="B2198" s="17">
        <v>109</v>
      </c>
      <c r="C2198" s="17" t="str">
        <f t="shared" si="66"/>
        <v>213</v>
      </c>
      <c r="D2198" s="31" t="s">
        <v>1980</v>
      </c>
      <c r="I2198" s="32" t="s">
        <v>1980</v>
      </c>
      <c r="J2198" s="20">
        <v>109</v>
      </c>
      <c r="K2198" s="20" t="s">
        <v>2137</v>
      </c>
    </row>
    <row r="2199" spans="1:11">
      <c r="A2199" s="16" t="s">
        <v>2270</v>
      </c>
      <c r="B2199" s="17">
        <v>137</v>
      </c>
      <c r="C2199" s="17" t="str">
        <f t="shared" si="66"/>
        <v>213</v>
      </c>
      <c r="D2199" s="31" t="s">
        <v>1980</v>
      </c>
      <c r="I2199" s="32" t="s">
        <v>1980</v>
      </c>
      <c r="J2199" s="20">
        <v>137</v>
      </c>
      <c r="K2199" s="20" t="s">
        <v>2137</v>
      </c>
    </row>
    <row r="2200" spans="1:11">
      <c r="A2200" s="16" t="s">
        <v>1976</v>
      </c>
      <c r="B2200" s="17">
        <v>1</v>
      </c>
      <c r="C2200" s="17" t="str">
        <f t="shared" si="66"/>
        <v>221</v>
      </c>
      <c r="D2200" s="31" t="s">
        <v>1972</v>
      </c>
      <c r="I2200" s="32" t="s">
        <v>1972</v>
      </c>
      <c r="J2200" s="20">
        <v>1</v>
      </c>
      <c r="K2200" s="20" t="s">
        <v>2173</v>
      </c>
    </row>
    <row r="2201" spans="1:11">
      <c r="A2201" s="16" t="s">
        <v>2136</v>
      </c>
      <c r="B2201" s="17">
        <v>1</v>
      </c>
      <c r="C2201" s="17" t="str">
        <f t="shared" si="66"/>
        <v>213</v>
      </c>
      <c r="D2201" s="31" t="s">
        <v>1972</v>
      </c>
      <c r="I2201" s="32" t="s">
        <v>1972</v>
      </c>
      <c r="J2201" s="20">
        <v>1</v>
      </c>
      <c r="K2201" s="20" t="s">
        <v>2137</v>
      </c>
    </row>
    <row r="2202" spans="1:11">
      <c r="A2202" s="16" t="s">
        <v>1976</v>
      </c>
      <c r="B2202" s="17">
        <v>5</v>
      </c>
      <c r="C2202" s="17" t="str">
        <f t="shared" si="66"/>
        <v>221</v>
      </c>
      <c r="D2202" s="31" t="s">
        <v>1972</v>
      </c>
      <c r="I2202" s="32" t="s">
        <v>1972</v>
      </c>
      <c r="J2202" s="20">
        <v>5</v>
      </c>
      <c r="K2202" s="20" t="s">
        <v>2173</v>
      </c>
    </row>
    <row r="2203" spans="1:11">
      <c r="A2203" s="16" t="s">
        <v>1970</v>
      </c>
      <c r="B2203" s="17">
        <v>1</v>
      </c>
      <c r="C2203" s="17" t="str">
        <f t="shared" si="66"/>
        <v>208</v>
      </c>
      <c r="D2203" s="31" t="s">
        <v>1973</v>
      </c>
      <c r="I2203" s="32" t="s">
        <v>1973</v>
      </c>
      <c r="J2203" s="20">
        <v>1</v>
      </c>
      <c r="K2203" s="20" t="s">
        <v>2069</v>
      </c>
    </row>
    <row r="2204" spans="1:11">
      <c r="A2204" s="16" t="s">
        <v>1970</v>
      </c>
      <c r="B2204" s="17">
        <v>1</v>
      </c>
      <c r="C2204" s="17" t="str">
        <f t="shared" si="66"/>
        <v>208</v>
      </c>
      <c r="D2204" s="31" t="s">
        <v>1973</v>
      </c>
      <c r="I2204" s="32" t="s">
        <v>1973</v>
      </c>
      <c r="J2204" s="20">
        <v>1</v>
      </c>
      <c r="K2204" s="20" t="s">
        <v>2069</v>
      </c>
    </row>
    <row r="2205" spans="1:11">
      <c r="A2205" s="16" t="s">
        <v>1977</v>
      </c>
      <c r="B2205" s="17">
        <v>6</v>
      </c>
      <c r="C2205" s="17" t="str">
        <f t="shared" si="66"/>
        <v>201</v>
      </c>
      <c r="D2205" s="31" t="s">
        <v>1974</v>
      </c>
      <c r="I2205" s="32" t="s">
        <v>1974</v>
      </c>
      <c r="J2205" s="20">
        <v>6</v>
      </c>
      <c r="K2205" s="20" t="s">
        <v>1971</v>
      </c>
    </row>
    <row r="2206" spans="1:11">
      <c r="A2206" s="16" t="s">
        <v>1977</v>
      </c>
      <c r="B2206" s="17">
        <v>2</v>
      </c>
      <c r="C2206" s="17" t="str">
        <f t="shared" si="66"/>
        <v>201</v>
      </c>
      <c r="D2206" s="31" t="s">
        <v>1974</v>
      </c>
      <c r="I2206" s="32" t="s">
        <v>1974</v>
      </c>
      <c r="J2206" s="20">
        <v>2</v>
      </c>
      <c r="K2206" s="20" t="s">
        <v>1971</v>
      </c>
    </row>
    <row r="2207" spans="1:11">
      <c r="A2207" s="16" t="s">
        <v>2156</v>
      </c>
      <c r="B2207" s="17">
        <v>23</v>
      </c>
      <c r="C2207" s="17" t="str">
        <f t="shared" si="66"/>
        <v>213</v>
      </c>
      <c r="D2207" s="31" t="s">
        <v>1973</v>
      </c>
      <c r="I2207" s="32" t="s">
        <v>1973</v>
      </c>
      <c r="J2207" s="20">
        <v>23</v>
      </c>
      <c r="K2207" s="20" t="s">
        <v>2137</v>
      </c>
    </row>
    <row r="2208" spans="1:11">
      <c r="A2208" s="16" t="s">
        <v>1977</v>
      </c>
      <c r="B2208" s="17">
        <v>56</v>
      </c>
      <c r="C2208" s="17" t="str">
        <f t="shared" si="66"/>
        <v>201</v>
      </c>
      <c r="D2208" s="31" t="s">
        <v>1973</v>
      </c>
      <c r="I2208" s="32" t="s">
        <v>1973</v>
      </c>
      <c r="J2208" s="20">
        <v>56</v>
      </c>
      <c r="K2208" s="20" t="s">
        <v>1971</v>
      </c>
    </row>
    <row r="2209" spans="1:11">
      <c r="A2209" s="16" t="s">
        <v>2205</v>
      </c>
      <c r="B2209" s="17">
        <v>2</v>
      </c>
      <c r="C2209" s="17" t="str">
        <f t="shared" si="66"/>
        <v>213</v>
      </c>
      <c r="D2209" s="31" t="s">
        <v>1969</v>
      </c>
      <c r="I2209" s="32" t="s">
        <v>1969</v>
      </c>
      <c r="J2209" s="20">
        <v>2</v>
      </c>
      <c r="K2209" s="20" t="s">
        <v>2137</v>
      </c>
    </row>
    <row r="2210" spans="1:11">
      <c r="A2210" s="16" t="s">
        <v>2205</v>
      </c>
      <c r="B2210" s="17">
        <v>1</v>
      </c>
      <c r="C2210" s="17" t="str">
        <f t="shared" si="66"/>
        <v>213</v>
      </c>
      <c r="D2210" s="31" t="s">
        <v>1969</v>
      </c>
      <c r="I2210" s="32" t="s">
        <v>1969</v>
      </c>
      <c r="J2210" s="20">
        <v>1</v>
      </c>
      <c r="K2210" s="20" t="s">
        <v>2137</v>
      </c>
    </row>
    <row r="2211" spans="1:11">
      <c r="A2211" s="16" t="s">
        <v>2156</v>
      </c>
      <c r="B2211" s="17">
        <v>5</v>
      </c>
      <c r="C2211" s="17" t="str">
        <f t="shared" si="66"/>
        <v>213</v>
      </c>
      <c r="D2211" s="31" t="s">
        <v>1969</v>
      </c>
      <c r="I2211" s="32" t="s">
        <v>1969</v>
      </c>
      <c r="J2211" s="20">
        <v>5</v>
      </c>
      <c r="K2211" s="20" t="s">
        <v>2137</v>
      </c>
    </row>
    <row r="2212" spans="1:11">
      <c r="A2212" s="16" t="s">
        <v>2136</v>
      </c>
      <c r="B2212" s="17">
        <v>5</v>
      </c>
      <c r="C2212" s="17" t="str">
        <f t="shared" si="66"/>
        <v>213</v>
      </c>
      <c r="D2212" s="31" t="s">
        <v>1969</v>
      </c>
      <c r="I2212" s="32" t="s">
        <v>1969</v>
      </c>
      <c r="J2212" s="20">
        <v>5</v>
      </c>
      <c r="K2212" s="20" t="s">
        <v>2137</v>
      </c>
    </row>
    <row r="2213" spans="1:11">
      <c r="A2213" s="16" t="s">
        <v>2270</v>
      </c>
      <c r="B2213" s="17">
        <v>83</v>
      </c>
      <c r="C2213" s="17" t="str">
        <f t="shared" si="66"/>
        <v>213</v>
      </c>
      <c r="D2213" s="31" t="s">
        <v>1980</v>
      </c>
      <c r="I2213" s="32" t="s">
        <v>1980</v>
      </c>
      <c r="J2213" s="20">
        <v>83</v>
      </c>
      <c r="K2213" s="20" t="s">
        <v>2137</v>
      </c>
    </row>
    <row r="2214" spans="1:11">
      <c r="A2214" s="16" t="s">
        <v>2136</v>
      </c>
      <c r="B2214" s="17">
        <v>3</v>
      </c>
      <c r="C2214" s="17" t="str">
        <f t="shared" si="66"/>
        <v>213</v>
      </c>
      <c r="D2214" s="31" t="s">
        <v>1969</v>
      </c>
      <c r="I2214" s="32" t="s">
        <v>1969</v>
      </c>
      <c r="J2214" s="20">
        <v>3</v>
      </c>
      <c r="K2214" s="20" t="s">
        <v>2137</v>
      </c>
    </row>
    <row r="2215" spans="1:11">
      <c r="A2215" s="16" t="s">
        <v>1977</v>
      </c>
      <c r="B2215" s="17">
        <v>2</v>
      </c>
      <c r="C2215" s="17" t="str">
        <f t="shared" si="66"/>
        <v>201</v>
      </c>
      <c r="D2215" s="31" t="s">
        <v>1969</v>
      </c>
      <c r="I2215" s="32" t="s">
        <v>1969</v>
      </c>
      <c r="J2215" s="20">
        <v>2</v>
      </c>
      <c r="K2215" s="20" t="s">
        <v>1971</v>
      </c>
    </row>
    <row r="2216" spans="1:11">
      <c r="A2216" s="16" t="s">
        <v>1977</v>
      </c>
      <c r="B2216" s="17">
        <v>2</v>
      </c>
      <c r="C2216" s="17" t="str">
        <f t="shared" si="66"/>
        <v>201</v>
      </c>
      <c r="D2216" s="31" t="s">
        <v>1969</v>
      </c>
      <c r="I2216" s="32" t="s">
        <v>1969</v>
      </c>
      <c r="J2216" s="20">
        <v>2</v>
      </c>
      <c r="K2216" s="20" t="s">
        <v>1971</v>
      </c>
    </row>
    <row r="2217" spans="1:11">
      <c r="A2217" s="16" t="s">
        <v>2156</v>
      </c>
      <c r="B2217" s="17">
        <v>7</v>
      </c>
      <c r="C2217" s="17" t="str">
        <f t="shared" si="66"/>
        <v>213</v>
      </c>
      <c r="D2217" s="31" t="s">
        <v>1973</v>
      </c>
      <c r="I2217" s="32" t="s">
        <v>1973</v>
      </c>
      <c r="J2217" s="20">
        <v>7</v>
      </c>
      <c r="K2217" s="20" t="s">
        <v>2137</v>
      </c>
    </row>
    <row r="2218" spans="1:11">
      <c r="A2218" s="16" t="s">
        <v>1977</v>
      </c>
      <c r="B2218" s="17">
        <v>1</v>
      </c>
      <c r="C2218" s="17" t="str">
        <f t="shared" si="66"/>
        <v>201</v>
      </c>
      <c r="D2218" s="31" t="s">
        <v>1969</v>
      </c>
      <c r="I2218" s="32" t="s">
        <v>1969</v>
      </c>
      <c r="J2218" s="20">
        <v>1</v>
      </c>
      <c r="K2218" s="20" t="s">
        <v>1971</v>
      </c>
    </row>
    <row r="2219" spans="1:11">
      <c r="A2219" s="16" t="s">
        <v>1998</v>
      </c>
      <c r="B2219" s="17">
        <v>1</v>
      </c>
      <c r="C2219" s="17" t="str">
        <f t="shared" si="66"/>
        <v>201</v>
      </c>
      <c r="D2219" s="31" t="s">
        <v>1969</v>
      </c>
      <c r="I2219" s="32" t="s">
        <v>1969</v>
      </c>
      <c r="J2219" s="20">
        <v>1</v>
      </c>
      <c r="K2219" s="20" t="s">
        <v>1971</v>
      </c>
    </row>
    <row r="2220" spans="1:11">
      <c r="A2220" s="16" t="s">
        <v>1977</v>
      </c>
      <c r="B2220" s="17">
        <v>17</v>
      </c>
      <c r="C2220" s="17" t="str">
        <f t="shared" si="66"/>
        <v>201</v>
      </c>
      <c r="D2220" s="31" t="s">
        <v>1969</v>
      </c>
      <c r="I2220" s="32" t="s">
        <v>1969</v>
      </c>
      <c r="J2220" s="20">
        <v>17</v>
      </c>
      <c r="K2220" s="20" t="s">
        <v>1971</v>
      </c>
    </row>
    <row r="2221" spans="1:11">
      <c r="A2221" s="16" t="s">
        <v>1976</v>
      </c>
      <c r="B2221" s="17">
        <v>3</v>
      </c>
      <c r="C2221" s="17" t="str">
        <f t="shared" si="66"/>
        <v>221</v>
      </c>
      <c r="D2221" s="31" t="s">
        <v>1972</v>
      </c>
      <c r="I2221" s="32" t="s">
        <v>1972</v>
      </c>
      <c r="J2221" s="20">
        <v>3</v>
      </c>
      <c r="K2221" s="20" t="s">
        <v>2173</v>
      </c>
    </row>
    <row r="2222" spans="1:11">
      <c r="A2222" s="16" t="s">
        <v>2271</v>
      </c>
      <c r="B2222" s="17">
        <v>5</v>
      </c>
      <c r="C2222" s="17" t="str">
        <f t="shared" si="66"/>
        <v>213</v>
      </c>
      <c r="D2222" s="31" t="s">
        <v>1978</v>
      </c>
      <c r="I2222" s="32" t="s">
        <v>1978</v>
      </c>
      <c r="J2222" s="20">
        <v>5</v>
      </c>
      <c r="K2222" s="20" t="s">
        <v>2137</v>
      </c>
    </row>
    <row r="2223" spans="1:11">
      <c r="A2223" s="16" t="s">
        <v>1977</v>
      </c>
      <c r="B2223" s="17">
        <v>2</v>
      </c>
      <c r="C2223" s="17" t="str">
        <f t="shared" si="66"/>
        <v>201</v>
      </c>
      <c r="D2223" s="31" t="s">
        <v>1969</v>
      </c>
      <c r="I2223" s="32" t="s">
        <v>1969</v>
      </c>
      <c r="J2223" s="20">
        <v>2</v>
      </c>
      <c r="K2223" s="20" t="s">
        <v>1971</v>
      </c>
    </row>
    <row r="2224" spans="1:11">
      <c r="A2224" s="16" t="s">
        <v>1977</v>
      </c>
      <c r="B2224" s="17">
        <v>1</v>
      </c>
      <c r="C2224" s="17" t="str">
        <f t="shared" si="66"/>
        <v>201</v>
      </c>
      <c r="D2224" s="31" t="s">
        <v>1972</v>
      </c>
      <c r="I2224" s="32" t="s">
        <v>1972</v>
      </c>
      <c r="J2224" s="20">
        <v>1</v>
      </c>
      <c r="K2224" s="20" t="s">
        <v>1971</v>
      </c>
    </row>
    <row r="2225" spans="1:11">
      <c r="A2225" s="16" t="s">
        <v>1970</v>
      </c>
      <c r="B2225" s="17">
        <v>1</v>
      </c>
      <c r="C2225" s="17" t="str">
        <f t="shared" si="66"/>
        <v>208</v>
      </c>
      <c r="D2225" s="31" t="s">
        <v>1973</v>
      </c>
      <c r="I2225" s="32" t="s">
        <v>1973</v>
      </c>
      <c r="J2225" s="20">
        <v>1</v>
      </c>
      <c r="K2225" s="20" t="s">
        <v>2069</v>
      </c>
    </row>
    <row r="2226" spans="1:11">
      <c r="A2226" s="16" t="s">
        <v>1976</v>
      </c>
      <c r="B2226" s="17">
        <v>5</v>
      </c>
      <c r="C2226" s="17" t="str">
        <f t="shared" si="66"/>
        <v>221</v>
      </c>
      <c r="D2226" s="31" t="s">
        <v>1972</v>
      </c>
      <c r="I2226" s="32" t="s">
        <v>1972</v>
      </c>
      <c r="J2226" s="20">
        <v>5</v>
      </c>
      <c r="K2226" s="20" t="s">
        <v>2173</v>
      </c>
    </row>
    <row r="2227" spans="1:11">
      <c r="A2227" s="16" t="s">
        <v>1977</v>
      </c>
      <c r="B2227" s="17">
        <v>1</v>
      </c>
      <c r="C2227" s="17" t="str">
        <f t="shared" si="66"/>
        <v>201</v>
      </c>
      <c r="D2227" s="31" t="s">
        <v>1969</v>
      </c>
      <c r="I2227" s="32" t="s">
        <v>1969</v>
      </c>
      <c r="J2227" s="20">
        <v>1</v>
      </c>
      <c r="K2227" s="20" t="s">
        <v>1971</v>
      </c>
    </row>
    <row r="2228" spans="1:11">
      <c r="A2228" s="16" t="s">
        <v>1977</v>
      </c>
      <c r="B2228" s="17">
        <v>4</v>
      </c>
      <c r="C2228" s="17" t="str">
        <f t="shared" si="66"/>
        <v>201</v>
      </c>
      <c r="D2228" s="31" t="s">
        <v>1969</v>
      </c>
      <c r="I2228" s="32" t="s">
        <v>1969</v>
      </c>
      <c r="J2228" s="20">
        <v>4</v>
      </c>
      <c r="K2228" s="20" t="s">
        <v>1971</v>
      </c>
    </row>
    <row r="2229" spans="1:11">
      <c r="A2229" s="16" t="s">
        <v>1977</v>
      </c>
      <c r="B2229" s="17">
        <v>3</v>
      </c>
      <c r="C2229" s="17" t="str">
        <f t="shared" si="66"/>
        <v>201</v>
      </c>
      <c r="D2229" s="31" t="s">
        <v>1969</v>
      </c>
      <c r="I2229" s="32" t="s">
        <v>1969</v>
      </c>
      <c r="J2229" s="20">
        <v>3</v>
      </c>
      <c r="K2229" s="20" t="s">
        <v>1971</v>
      </c>
    </row>
    <row r="2230" spans="1:11">
      <c r="A2230" s="16" t="s">
        <v>2156</v>
      </c>
      <c r="B2230" s="17">
        <v>21</v>
      </c>
      <c r="C2230" s="17" t="str">
        <f t="shared" si="66"/>
        <v>213</v>
      </c>
      <c r="D2230" s="31" t="s">
        <v>1973</v>
      </c>
      <c r="I2230" s="32" t="s">
        <v>1973</v>
      </c>
      <c r="J2230" s="20">
        <v>21</v>
      </c>
      <c r="K2230" s="20" t="s">
        <v>2137</v>
      </c>
    </row>
    <row r="2231" spans="1:11">
      <c r="A2231" s="16" t="s">
        <v>1977</v>
      </c>
      <c r="B2231" s="17">
        <v>4</v>
      </c>
      <c r="C2231" s="17" t="str">
        <f t="shared" si="66"/>
        <v>201</v>
      </c>
      <c r="D2231" s="31" t="s">
        <v>1969</v>
      </c>
      <c r="I2231" s="32" t="s">
        <v>1969</v>
      </c>
      <c r="J2231" s="20">
        <v>4</v>
      </c>
      <c r="K2231" s="20" t="s">
        <v>1971</v>
      </c>
    </row>
    <row r="2232" spans="1:11">
      <c r="A2232" s="16" t="s">
        <v>2142</v>
      </c>
      <c r="B2232" s="17">
        <v>41</v>
      </c>
      <c r="C2232" s="17" t="str">
        <f t="shared" si="66"/>
        <v>213</v>
      </c>
      <c r="D2232" s="31" t="s">
        <v>2044</v>
      </c>
      <c r="I2232" s="32" t="s">
        <v>2044</v>
      </c>
      <c r="J2232" s="20">
        <v>41</v>
      </c>
      <c r="K2232" s="20" t="s">
        <v>2137</v>
      </c>
    </row>
    <row r="2233" spans="1:11">
      <c r="A2233" s="16" t="s">
        <v>2146</v>
      </c>
      <c r="B2233" s="17">
        <v>7</v>
      </c>
      <c r="C2233" s="17" t="str">
        <f t="shared" si="66"/>
        <v>213</v>
      </c>
      <c r="D2233" s="31" t="s">
        <v>2044</v>
      </c>
      <c r="I2233" s="32" t="s">
        <v>2044</v>
      </c>
      <c r="J2233" s="20">
        <v>7</v>
      </c>
      <c r="K2233" s="20" t="s">
        <v>2137</v>
      </c>
    </row>
    <row r="2234" spans="1:11">
      <c r="A2234" s="16" t="s">
        <v>2142</v>
      </c>
      <c r="B2234" s="17">
        <v>4</v>
      </c>
      <c r="C2234" s="17" t="str">
        <f t="shared" si="66"/>
        <v>213</v>
      </c>
      <c r="D2234" s="31" t="s">
        <v>2044</v>
      </c>
      <c r="I2234" s="32" t="s">
        <v>2044</v>
      </c>
      <c r="J2234" s="20">
        <v>4</v>
      </c>
      <c r="K2234" s="20" t="s">
        <v>2137</v>
      </c>
    </row>
    <row r="2235" spans="1:11">
      <c r="A2235" s="16" t="s">
        <v>2144</v>
      </c>
      <c r="B2235" s="17">
        <v>18</v>
      </c>
      <c r="C2235" s="17" t="str">
        <f t="shared" si="66"/>
        <v>213</v>
      </c>
      <c r="D2235" s="31" t="s">
        <v>2044</v>
      </c>
      <c r="I2235" s="32" t="s">
        <v>2044</v>
      </c>
      <c r="J2235" s="20">
        <v>18</v>
      </c>
      <c r="K2235" s="20" t="s">
        <v>2137</v>
      </c>
    </row>
    <row r="2236" spans="1:11">
      <c r="A2236" s="16" t="s">
        <v>2136</v>
      </c>
      <c r="B2236" s="17">
        <v>2</v>
      </c>
      <c r="C2236" s="17" t="str">
        <f t="shared" si="66"/>
        <v>213</v>
      </c>
      <c r="D2236" s="31" t="s">
        <v>1974</v>
      </c>
      <c r="I2236" s="32" t="s">
        <v>1974</v>
      </c>
      <c r="J2236" s="20">
        <v>2</v>
      </c>
      <c r="K2236" s="20" t="s">
        <v>2137</v>
      </c>
    </row>
    <row r="2237" spans="1:11">
      <c r="A2237" s="16" t="s">
        <v>2100</v>
      </c>
      <c r="B2237" s="17">
        <v>2</v>
      </c>
      <c r="C2237" s="17" t="str">
        <f t="shared" si="66"/>
        <v>208</v>
      </c>
      <c r="D2237" s="31" t="s">
        <v>1969</v>
      </c>
      <c r="I2237" s="32" t="s">
        <v>1969</v>
      </c>
      <c r="J2237" s="20">
        <v>2</v>
      </c>
      <c r="K2237" s="20" t="s">
        <v>2069</v>
      </c>
    </row>
    <row r="2238" spans="1:11">
      <c r="A2238" s="16" t="s">
        <v>1986</v>
      </c>
      <c r="B2238" s="17">
        <v>2</v>
      </c>
      <c r="C2238" s="17" t="str">
        <f t="shared" si="66"/>
        <v>201</v>
      </c>
      <c r="D2238" s="31" t="s">
        <v>1969</v>
      </c>
      <c r="I2238" s="32" t="s">
        <v>1969</v>
      </c>
      <c r="J2238" s="20">
        <v>2</v>
      </c>
      <c r="K2238" s="20" t="s">
        <v>1971</v>
      </c>
    </row>
    <row r="2239" spans="1:11">
      <c r="A2239" s="16" t="s">
        <v>1998</v>
      </c>
      <c r="B2239" s="17">
        <v>1</v>
      </c>
      <c r="C2239" s="17" t="str">
        <f t="shared" si="66"/>
        <v>201</v>
      </c>
      <c r="D2239" s="31" t="s">
        <v>1969</v>
      </c>
      <c r="I2239" s="32" t="s">
        <v>1969</v>
      </c>
      <c r="J2239" s="20">
        <v>1</v>
      </c>
      <c r="K2239" s="20" t="s">
        <v>1971</v>
      </c>
    </row>
    <row r="2240" spans="1:11">
      <c r="A2240" s="16" t="s">
        <v>2270</v>
      </c>
      <c r="B2240" s="17">
        <v>42</v>
      </c>
      <c r="C2240" s="17" t="str">
        <f t="shared" si="66"/>
        <v>213</v>
      </c>
      <c r="D2240" s="31" t="s">
        <v>2044</v>
      </c>
      <c r="I2240" s="32" t="s">
        <v>2044</v>
      </c>
      <c r="J2240" s="20">
        <v>42</v>
      </c>
      <c r="K2240" s="20" t="s">
        <v>2137</v>
      </c>
    </row>
    <row r="2241" spans="1:11">
      <c r="A2241" s="16" t="s">
        <v>2270</v>
      </c>
      <c r="B2241" s="17">
        <v>58</v>
      </c>
      <c r="C2241" s="17" t="str">
        <f t="shared" si="66"/>
        <v>213</v>
      </c>
      <c r="D2241" s="31" t="s">
        <v>2044</v>
      </c>
      <c r="I2241" s="32" t="s">
        <v>2044</v>
      </c>
      <c r="J2241" s="20">
        <v>58</v>
      </c>
      <c r="K2241" s="20" t="s">
        <v>2137</v>
      </c>
    </row>
    <row r="2242" spans="1:11">
      <c r="A2242" s="16" t="s">
        <v>1977</v>
      </c>
      <c r="B2242" s="17">
        <v>1</v>
      </c>
      <c r="C2242" s="17" t="str">
        <f t="shared" si="66"/>
        <v>201</v>
      </c>
      <c r="D2242" s="31" t="s">
        <v>1972</v>
      </c>
      <c r="I2242" s="32" t="s">
        <v>1972</v>
      </c>
      <c r="J2242" s="20">
        <v>1</v>
      </c>
      <c r="K2242" s="20" t="s">
        <v>1971</v>
      </c>
    </row>
    <row r="2243" spans="1:11">
      <c r="A2243" s="16" t="s">
        <v>1970</v>
      </c>
      <c r="B2243" s="17">
        <v>1</v>
      </c>
      <c r="C2243" s="17" t="str">
        <f t="shared" ref="C2243:C2306" si="67">MID(A2243,1,3)</f>
        <v>208</v>
      </c>
      <c r="D2243" s="31" t="s">
        <v>1973</v>
      </c>
      <c r="I2243" s="32" t="s">
        <v>1973</v>
      </c>
      <c r="J2243" s="20">
        <v>1</v>
      </c>
      <c r="K2243" s="20" t="s">
        <v>2069</v>
      </c>
    </row>
    <row r="2244" spans="1:11">
      <c r="A2244" s="16" t="s">
        <v>1976</v>
      </c>
      <c r="B2244" s="17">
        <v>6</v>
      </c>
      <c r="C2244" s="17" t="str">
        <f t="shared" si="67"/>
        <v>221</v>
      </c>
      <c r="D2244" s="31" t="s">
        <v>1972</v>
      </c>
      <c r="I2244" s="32" t="s">
        <v>1972</v>
      </c>
      <c r="J2244" s="20">
        <v>6</v>
      </c>
      <c r="K2244" s="20" t="s">
        <v>2173</v>
      </c>
    </row>
    <row r="2245" spans="1:11">
      <c r="A2245" s="16" t="s">
        <v>1977</v>
      </c>
      <c r="B2245" s="17">
        <v>2</v>
      </c>
      <c r="C2245" s="17" t="str">
        <f t="shared" si="67"/>
        <v>201</v>
      </c>
      <c r="D2245" s="31" t="s">
        <v>1969</v>
      </c>
      <c r="I2245" s="32" t="s">
        <v>1969</v>
      </c>
      <c r="J2245" s="20">
        <v>2</v>
      </c>
      <c r="K2245" s="20" t="s">
        <v>1971</v>
      </c>
    </row>
    <row r="2246" spans="1:11">
      <c r="A2246" s="16" t="s">
        <v>1977</v>
      </c>
      <c r="B2246" s="17">
        <v>1</v>
      </c>
      <c r="C2246" s="17" t="str">
        <f t="shared" si="67"/>
        <v>201</v>
      </c>
      <c r="D2246" s="31" t="s">
        <v>1969</v>
      </c>
      <c r="I2246" s="32" t="s">
        <v>1969</v>
      </c>
      <c r="J2246" s="20">
        <v>1</v>
      </c>
      <c r="K2246" s="20" t="s">
        <v>1971</v>
      </c>
    </row>
    <row r="2247" spans="1:11">
      <c r="A2247" s="16" t="s">
        <v>1977</v>
      </c>
      <c r="B2247" s="17">
        <v>3</v>
      </c>
      <c r="C2247" s="17" t="str">
        <f t="shared" si="67"/>
        <v>201</v>
      </c>
      <c r="D2247" s="31" t="s">
        <v>1969</v>
      </c>
      <c r="I2247" s="32" t="s">
        <v>1969</v>
      </c>
      <c r="J2247" s="20">
        <v>3</v>
      </c>
      <c r="K2247" s="20" t="s">
        <v>1971</v>
      </c>
    </row>
    <row r="2248" spans="1:11">
      <c r="A2248" s="16" t="s">
        <v>2156</v>
      </c>
      <c r="B2248" s="17">
        <v>25</v>
      </c>
      <c r="C2248" s="17" t="str">
        <f t="shared" si="67"/>
        <v>213</v>
      </c>
      <c r="D2248" s="31" t="s">
        <v>1973</v>
      </c>
      <c r="I2248" s="32" t="s">
        <v>1973</v>
      </c>
      <c r="J2248" s="20">
        <v>25</v>
      </c>
      <c r="K2248" s="20" t="s">
        <v>2137</v>
      </c>
    </row>
    <row r="2249" spans="1:11">
      <c r="A2249" s="16" t="s">
        <v>1977</v>
      </c>
      <c r="B2249" s="17">
        <v>7</v>
      </c>
      <c r="C2249" s="17" t="str">
        <f t="shared" si="67"/>
        <v>201</v>
      </c>
      <c r="D2249" s="31" t="s">
        <v>1969</v>
      </c>
      <c r="I2249" s="32" t="s">
        <v>1969</v>
      </c>
      <c r="J2249" s="20">
        <v>7</v>
      </c>
      <c r="K2249" s="20" t="s">
        <v>1971</v>
      </c>
    </row>
    <row r="2250" spans="1:11">
      <c r="A2250" s="16" t="s">
        <v>1977</v>
      </c>
      <c r="B2250" s="17">
        <v>3</v>
      </c>
      <c r="C2250" s="17" t="str">
        <f t="shared" si="67"/>
        <v>201</v>
      </c>
      <c r="D2250" s="31" t="s">
        <v>1969</v>
      </c>
      <c r="I2250" s="32" t="s">
        <v>1969</v>
      </c>
      <c r="J2250" s="20">
        <v>3</v>
      </c>
      <c r="K2250" s="20" t="s">
        <v>1971</v>
      </c>
    </row>
    <row r="2251" spans="1:11">
      <c r="A2251" s="16" t="s">
        <v>2205</v>
      </c>
      <c r="B2251" s="17">
        <v>2</v>
      </c>
      <c r="C2251" s="17" t="str">
        <f t="shared" si="67"/>
        <v>213</v>
      </c>
      <c r="D2251" s="31" t="s">
        <v>1969</v>
      </c>
      <c r="I2251" s="32" t="s">
        <v>1969</v>
      </c>
      <c r="J2251" s="20">
        <v>2</v>
      </c>
      <c r="K2251" s="20" t="s">
        <v>2137</v>
      </c>
    </row>
    <row r="2252" spans="1:11">
      <c r="A2252" s="16" t="s">
        <v>2272</v>
      </c>
      <c r="B2252" s="17">
        <v>2</v>
      </c>
      <c r="C2252" s="17" t="str">
        <f t="shared" si="67"/>
        <v>213</v>
      </c>
      <c r="D2252" s="31" t="s">
        <v>1969</v>
      </c>
      <c r="I2252" s="32" t="s">
        <v>1969</v>
      </c>
      <c r="J2252" s="20">
        <v>2</v>
      </c>
      <c r="K2252" s="20" t="s">
        <v>2137</v>
      </c>
    </row>
    <row r="2253" spans="1:11">
      <c r="A2253" s="16" t="s">
        <v>1998</v>
      </c>
      <c r="B2253" s="17">
        <v>1</v>
      </c>
      <c r="C2253" s="17" t="str">
        <f t="shared" si="67"/>
        <v>201</v>
      </c>
      <c r="D2253" s="31" t="s">
        <v>1969</v>
      </c>
      <c r="I2253" s="32" t="s">
        <v>1969</v>
      </c>
      <c r="J2253" s="20">
        <v>1</v>
      </c>
      <c r="K2253" s="20" t="s">
        <v>1971</v>
      </c>
    </row>
    <row r="2254" spans="1:11">
      <c r="A2254" s="16" t="s">
        <v>1968</v>
      </c>
      <c r="B2254" s="17">
        <v>1</v>
      </c>
      <c r="C2254" s="17" t="str">
        <f t="shared" si="67"/>
        <v>201</v>
      </c>
      <c r="D2254" s="31" t="s">
        <v>1972</v>
      </c>
      <c r="I2254" s="32" t="s">
        <v>1972</v>
      </c>
      <c r="J2254" s="20">
        <v>1</v>
      </c>
      <c r="K2254" s="20" t="s">
        <v>1971</v>
      </c>
    </row>
    <row r="2255" spans="1:11">
      <c r="A2255" s="16" t="s">
        <v>1970</v>
      </c>
      <c r="B2255" s="17">
        <v>1</v>
      </c>
      <c r="C2255" s="17" t="str">
        <f t="shared" si="67"/>
        <v>208</v>
      </c>
      <c r="D2255" s="31" t="s">
        <v>1973</v>
      </c>
      <c r="I2255" s="32" t="s">
        <v>1973</v>
      </c>
      <c r="J2255" s="20">
        <v>1</v>
      </c>
      <c r="K2255" s="20" t="s">
        <v>2069</v>
      </c>
    </row>
    <row r="2256" spans="1:11">
      <c r="A2256" s="16" t="s">
        <v>2001</v>
      </c>
      <c r="B2256" s="17">
        <v>2</v>
      </c>
      <c r="C2256" s="17" t="str">
        <f t="shared" si="67"/>
        <v>208</v>
      </c>
      <c r="D2256" s="31" t="s">
        <v>1972</v>
      </c>
      <c r="I2256" s="32" t="s">
        <v>1972</v>
      </c>
      <c r="J2256" s="20">
        <v>2</v>
      </c>
      <c r="K2256" s="20" t="s">
        <v>2069</v>
      </c>
    </row>
    <row r="2257" spans="1:11">
      <c r="A2257" s="16" t="s">
        <v>1976</v>
      </c>
      <c r="B2257" s="17">
        <v>6</v>
      </c>
      <c r="C2257" s="17" t="str">
        <f t="shared" si="67"/>
        <v>221</v>
      </c>
      <c r="D2257" s="31" t="s">
        <v>1972</v>
      </c>
      <c r="I2257" s="32" t="s">
        <v>1972</v>
      </c>
      <c r="J2257" s="20">
        <v>6</v>
      </c>
      <c r="K2257" s="20" t="s">
        <v>2173</v>
      </c>
    </row>
    <row r="2258" spans="1:11">
      <c r="A2258" s="16" t="s">
        <v>1977</v>
      </c>
      <c r="B2258" s="17">
        <v>1</v>
      </c>
      <c r="C2258" s="17" t="str">
        <f t="shared" si="67"/>
        <v>201</v>
      </c>
      <c r="D2258" s="31" t="s">
        <v>1973</v>
      </c>
      <c r="I2258" s="32" t="s">
        <v>1973</v>
      </c>
      <c r="J2258" s="20">
        <v>1</v>
      </c>
      <c r="K2258" s="20" t="s">
        <v>1971</v>
      </c>
    </row>
    <row r="2259" spans="1:11">
      <c r="A2259" s="16" t="s">
        <v>2270</v>
      </c>
      <c r="B2259" s="17">
        <v>20</v>
      </c>
      <c r="C2259" s="17" t="str">
        <f t="shared" si="67"/>
        <v>213</v>
      </c>
      <c r="D2259" s="31" t="s">
        <v>1978</v>
      </c>
      <c r="I2259" s="32" t="s">
        <v>1978</v>
      </c>
      <c r="J2259" s="20">
        <v>20</v>
      </c>
      <c r="K2259" s="20" t="s">
        <v>2137</v>
      </c>
    </row>
    <row r="2260" spans="1:11">
      <c r="A2260" s="16" t="s">
        <v>1977</v>
      </c>
      <c r="B2260" s="17">
        <v>2</v>
      </c>
      <c r="C2260" s="17" t="str">
        <f t="shared" si="67"/>
        <v>201</v>
      </c>
      <c r="D2260" s="31" t="s">
        <v>1969</v>
      </c>
      <c r="I2260" s="32" t="s">
        <v>1969</v>
      </c>
      <c r="J2260" s="20">
        <v>2</v>
      </c>
      <c r="K2260" s="20" t="s">
        <v>1971</v>
      </c>
    </row>
    <row r="2261" spans="1:11">
      <c r="A2261" s="16" t="s">
        <v>2156</v>
      </c>
      <c r="B2261" s="17">
        <v>38</v>
      </c>
      <c r="C2261" s="17" t="str">
        <f t="shared" si="67"/>
        <v>213</v>
      </c>
      <c r="D2261" s="31" t="s">
        <v>1973</v>
      </c>
      <c r="I2261" s="32" t="s">
        <v>1973</v>
      </c>
      <c r="J2261" s="20">
        <v>38</v>
      </c>
      <c r="K2261" s="20" t="s">
        <v>2137</v>
      </c>
    </row>
    <row r="2262" spans="1:11">
      <c r="A2262" s="16" t="s">
        <v>1977</v>
      </c>
      <c r="B2262" s="17">
        <v>119</v>
      </c>
      <c r="C2262" s="17" t="str">
        <f t="shared" si="67"/>
        <v>201</v>
      </c>
      <c r="D2262" s="31" t="s">
        <v>1984</v>
      </c>
      <c r="I2262" s="32" t="s">
        <v>1984</v>
      </c>
      <c r="J2262" s="20">
        <v>119</v>
      </c>
      <c r="K2262" s="20" t="s">
        <v>1971</v>
      </c>
    </row>
    <row r="2263" spans="1:11">
      <c r="A2263" s="16" t="s">
        <v>2205</v>
      </c>
      <c r="B2263" s="17">
        <v>2</v>
      </c>
      <c r="C2263" s="17" t="str">
        <f t="shared" si="67"/>
        <v>213</v>
      </c>
      <c r="D2263" s="31" t="s">
        <v>1969</v>
      </c>
      <c r="I2263" s="32" t="s">
        <v>1969</v>
      </c>
      <c r="J2263" s="20">
        <v>2</v>
      </c>
      <c r="K2263" s="20" t="s">
        <v>2137</v>
      </c>
    </row>
    <row r="2264" spans="1:11">
      <c r="A2264" s="16" t="s">
        <v>1998</v>
      </c>
      <c r="B2264" s="17">
        <v>2</v>
      </c>
      <c r="C2264" s="17" t="str">
        <f t="shared" si="67"/>
        <v>201</v>
      </c>
      <c r="D2264" s="31" t="s">
        <v>1969</v>
      </c>
      <c r="I2264" s="32" t="s">
        <v>1969</v>
      </c>
      <c r="J2264" s="20">
        <v>2</v>
      </c>
      <c r="K2264" s="20" t="s">
        <v>1971</v>
      </c>
    </row>
    <row r="2265" spans="1:11">
      <c r="A2265" s="16" t="s">
        <v>2234</v>
      </c>
      <c r="B2265" s="17">
        <v>62</v>
      </c>
      <c r="C2265" s="17" t="str">
        <f t="shared" si="67"/>
        <v>211</v>
      </c>
      <c r="D2265" s="31" t="s">
        <v>1978</v>
      </c>
      <c r="I2265" s="32" t="s">
        <v>1978</v>
      </c>
      <c r="J2265" s="20">
        <v>62</v>
      </c>
      <c r="K2265" s="20" t="s">
        <v>2122</v>
      </c>
    </row>
    <row r="2266" spans="1:11">
      <c r="A2266" s="16" t="s">
        <v>2270</v>
      </c>
      <c r="B2266" s="17">
        <v>34</v>
      </c>
      <c r="C2266" s="17" t="str">
        <f t="shared" si="67"/>
        <v>213</v>
      </c>
      <c r="D2266" s="31" t="s">
        <v>1980</v>
      </c>
      <c r="I2266" s="32" t="s">
        <v>1980</v>
      </c>
      <c r="J2266" s="20">
        <v>34</v>
      </c>
      <c r="K2266" s="20" t="s">
        <v>2137</v>
      </c>
    </row>
    <row r="2267" spans="1:11">
      <c r="A2267" s="16" t="s">
        <v>2270</v>
      </c>
      <c r="B2267" s="17">
        <v>57</v>
      </c>
      <c r="C2267" s="17" t="str">
        <f t="shared" si="67"/>
        <v>213</v>
      </c>
      <c r="D2267" s="31" t="s">
        <v>1980</v>
      </c>
      <c r="I2267" s="32" t="s">
        <v>1980</v>
      </c>
      <c r="J2267" s="20">
        <v>57</v>
      </c>
      <c r="K2267" s="20" t="s">
        <v>2137</v>
      </c>
    </row>
    <row r="2268" spans="1:11">
      <c r="A2268" s="16" t="s">
        <v>1977</v>
      </c>
      <c r="B2268" s="17">
        <v>1</v>
      </c>
      <c r="C2268" s="17" t="str">
        <f t="shared" si="67"/>
        <v>201</v>
      </c>
      <c r="D2268" s="31" t="s">
        <v>1972</v>
      </c>
      <c r="I2268" s="32" t="s">
        <v>1972</v>
      </c>
      <c r="J2268" s="20">
        <v>1</v>
      </c>
      <c r="K2268" s="20" t="s">
        <v>1971</v>
      </c>
    </row>
    <row r="2269" spans="1:11">
      <c r="A2269" s="16" t="s">
        <v>1976</v>
      </c>
      <c r="B2269" s="17">
        <v>6</v>
      </c>
      <c r="C2269" s="17" t="str">
        <f t="shared" si="67"/>
        <v>221</v>
      </c>
      <c r="D2269" s="31" t="s">
        <v>1972</v>
      </c>
      <c r="I2269" s="32" t="s">
        <v>1972</v>
      </c>
      <c r="J2269" s="20">
        <v>6</v>
      </c>
      <c r="K2269" s="20" t="s">
        <v>2173</v>
      </c>
    </row>
    <row r="2270" spans="1:11">
      <c r="A2270" s="16" t="s">
        <v>1970</v>
      </c>
      <c r="B2270" s="17">
        <v>1</v>
      </c>
      <c r="C2270" s="17" t="str">
        <f t="shared" si="67"/>
        <v>208</v>
      </c>
      <c r="D2270" s="31" t="s">
        <v>1973</v>
      </c>
      <c r="I2270" s="32" t="s">
        <v>1973</v>
      </c>
      <c r="J2270" s="20">
        <v>1</v>
      </c>
      <c r="K2270" s="20" t="s">
        <v>2069</v>
      </c>
    </row>
    <row r="2271" spans="1:11">
      <c r="A2271" s="16" t="s">
        <v>1970</v>
      </c>
      <c r="B2271" s="17">
        <v>1</v>
      </c>
      <c r="C2271" s="17" t="str">
        <f t="shared" si="67"/>
        <v>208</v>
      </c>
      <c r="D2271" s="31" t="s">
        <v>1973</v>
      </c>
      <c r="I2271" s="32" t="s">
        <v>1973</v>
      </c>
      <c r="J2271" s="20">
        <v>1</v>
      </c>
      <c r="K2271" s="20" t="s">
        <v>2069</v>
      </c>
    </row>
    <row r="2272" spans="1:11">
      <c r="A2272" s="16" t="s">
        <v>1977</v>
      </c>
      <c r="B2272" s="17">
        <v>1</v>
      </c>
      <c r="C2272" s="17" t="str">
        <f t="shared" si="67"/>
        <v>201</v>
      </c>
      <c r="D2272" s="31" t="s">
        <v>1972</v>
      </c>
      <c r="I2272" s="32" t="s">
        <v>1972</v>
      </c>
      <c r="J2272" s="20">
        <v>1</v>
      </c>
      <c r="K2272" s="20" t="s">
        <v>1971</v>
      </c>
    </row>
    <row r="2273" spans="1:11">
      <c r="A2273" s="16" t="s">
        <v>1970</v>
      </c>
      <c r="B2273" s="17">
        <v>1</v>
      </c>
      <c r="C2273" s="17" t="str">
        <f t="shared" si="67"/>
        <v>208</v>
      </c>
      <c r="D2273" s="31" t="s">
        <v>1973</v>
      </c>
      <c r="I2273" s="32" t="s">
        <v>1973</v>
      </c>
      <c r="J2273" s="20">
        <v>1</v>
      </c>
      <c r="K2273" s="20" t="s">
        <v>2069</v>
      </c>
    </row>
    <row r="2274" spans="1:11">
      <c r="A2274" s="16" t="s">
        <v>1977</v>
      </c>
      <c r="B2274" s="17">
        <v>1</v>
      </c>
      <c r="C2274" s="17" t="str">
        <f t="shared" si="67"/>
        <v>201</v>
      </c>
      <c r="D2274" s="31" t="s">
        <v>1969</v>
      </c>
      <c r="I2274" s="32" t="s">
        <v>1969</v>
      </c>
      <c r="J2274" s="20">
        <v>1</v>
      </c>
      <c r="K2274" s="20" t="s">
        <v>1971</v>
      </c>
    </row>
    <row r="2275" spans="1:11">
      <c r="A2275" s="16" t="s">
        <v>1977</v>
      </c>
      <c r="B2275" s="17">
        <v>4</v>
      </c>
      <c r="C2275" s="17" t="str">
        <f t="shared" si="67"/>
        <v>201</v>
      </c>
      <c r="D2275" s="31" t="s">
        <v>1969</v>
      </c>
      <c r="I2275" s="32" t="s">
        <v>1969</v>
      </c>
      <c r="J2275" s="20">
        <v>4</v>
      </c>
      <c r="K2275" s="20" t="s">
        <v>1971</v>
      </c>
    </row>
    <row r="2276" spans="1:11">
      <c r="A2276" s="16" t="s">
        <v>1977</v>
      </c>
      <c r="B2276" s="17">
        <v>3</v>
      </c>
      <c r="C2276" s="17" t="str">
        <f t="shared" si="67"/>
        <v>201</v>
      </c>
      <c r="D2276" s="31" t="s">
        <v>1969</v>
      </c>
      <c r="I2276" s="32" t="s">
        <v>1969</v>
      </c>
      <c r="J2276" s="20">
        <v>3</v>
      </c>
      <c r="K2276" s="20" t="s">
        <v>1971</v>
      </c>
    </row>
    <row r="2277" spans="1:11">
      <c r="A2277" s="16" t="s">
        <v>2230</v>
      </c>
      <c r="B2277" s="17">
        <v>2</v>
      </c>
      <c r="C2277" s="17" t="str">
        <f t="shared" si="67"/>
        <v>211</v>
      </c>
      <c r="D2277" s="31" t="s">
        <v>1978</v>
      </c>
      <c r="I2277" s="32" t="s">
        <v>1978</v>
      </c>
      <c r="J2277" s="20">
        <v>2</v>
      </c>
      <c r="K2277" s="20" t="s">
        <v>2122</v>
      </c>
    </row>
    <row r="2278" spans="1:11">
      <c r="A2278" s="16" t="s">
        <v>2156</v>
      </c>
      <c r="B2278" s="17">
        <v>15</v>
      </c>
      <c r="C2278" s="17" t="str">
        <f t="shared" si="67"/>
        <v>213</v>
      </c>
      <c r="D2278" s="31" t="s">
        <v>1969</v>
      </c>
      <c r="I2278" s="32" t="s">
        <v>1969</v>
      </c>
      <c r="J2278" s="20">
        <v>15</v>
      </c>
      <c r="K2278" s="20" t="s">
        <v>2137</v>
      </c>
    </row>
    <row r="2279" spans="1:11">
      <c r="A2279" s="16" t="s">
        <v>2156</v>
      </c>
      <c r="B2279" s="17">
        <v>46</v>
      </c>
      <c r="C2279" s="17" t="str">
        <f t="shared" si="67"/>
        <v>213</v>
      </c>
      <c r="D2279" s="31" t="s">
        <v>1973</v>
      </c>
      <c r="I2279" s="32" t="s">
        <v>1973</v>
      </c>
      <c r="J2279" s="20">
        <v>46</v>
      </c>
      <c r="K2279" s="20" t="s">
        <v>2137</v>
      </c>
    </row>
    <row r="2280" spans="1:11">
      <c r="A2280" s="16" t="s">
        <v>1977</v>
      </c>
      <c r="B2280" s="17">
        <v>3</v>
      </c>
      <c r="C2280" s="17" t="str">
        <f t="shared" si="67"/>
        <v>201</v>
      </c>
      <c r="D2280" s="31" t="s">
        <v>1969</v>
      </c>
      <c r="I2280" s="32" t="s">
        <v>1969</v>
      </c>
      <c r="J2280" s="20">
        <v>3</v>
      </c>
      <c r="K2280" s="20" t="s">
        <v>1971</v>
      </c>
    </row>
    <row r="2281" spans="1:11">
      <c r="A2281" s="16" t="s">
        <v>1977</v>
      </c>
      <c r="B2281" s="17">
        <v>102</v>
      </c>
      <c r="C2281" s="17" t="str">
        <f t="shared" si="67"/>
        <v>201</v>
      </c>
      <c r="D2281" s="31" t="s">
        <v>1980</v>
      </c>
      <c r="I2281" s="32" t="s">
        <v>1980</v>
      </c>
      <c r="J2281" s="20">
        <v>102</v>
      </c>
      <c r="K2281" s="20" t="s">
        <v>1971</v>
      </c>
    </row>
    <row r="2282" spans="1:11">
      <c r="A2282" s="16" t="s">
        <v>2148</v>
      </c>
      <c r="B2282" s="17">
        <v>4</v>
      </c>
      <c r="C2282" s="17" t="str">
        <f t="shared" si="67"/>
        <v>213</v>
      </c>
      <c r="D2282" s="31" t="s">
        <v>1978</v>
      </c>
      <c r="I2282" s="32" t="s">
        <v>1978</v>
      </c>
      <c r="J2282" s="20">
        <v>4</v>
      </c>
      <c r="K2282" s="20" t="s">
        <v>2137</v>
      </c>
    </row>
    <row r="2283" spans="1:11">
      <c r="A2283" s="16" t="s">
        <v>2136</v>
      </c>
      <c r="B2283" s="17">
        <v>3</v>
      </c>
      <c r="C2283" s="17" t="str">
        <f t="shared" si="67"/>
        <v>213</v>
      </c>
      <c r="D2283" s="31" t="s">
        <v>1969</v>
      </c>
      <c r="I2283" s="32" t="s">
        <v>1969</v>
      </c>
      <c r="J2283" s="20">
        <v>3</v>
      </c>
      <c r="K2283" s="20" t="s">
        <v>2137</v>
      </c>
    </row>
    <row r="2284" spans="1:11">
      <c r="A2284" s="16" t="s">
        <v>2205</v>
      </c>
      <c r="B2284" s="17">
        <v>3</v>
      </c>
      <c r="C2284" s="17" t="str">
        <f t="shared" si="67"/>
        <v>213</v>
      </c>
      <c r="D2284" s="31" t="s">
        <v>1969</v>
      </c>
      <c r="I2284" s="32" t="s">
        <v>1969</v>
      </c>
      <c r="J2284" s="20">
        <v>3</v>
      </c>
      <c r="K2284" s="20" t="s">
        <v>2137</v>
      </c>
    </row>
    <row r="2285" spans="1:11">
      <c r="A2285" s="16" t="s">
        <v>1998</v>
      </c>
      <c r="B2285" s="17">
        <v>2</v>
      </c>
      <c r="C2285" s="17" t="str">
        <f t="shared" si="67"/>
        <v>201</v>
      </c>
      <c r="D2285" s="31" t="s">
        <v>1969</v>
      </c>
      <c r="I2285" s="32" t="s">
        <v>1969</v>
      </c>
      <c r="J2285" s="20">
        <v>2</v>
      </c>
      <c r="K2285" s="20" t="s">
        <v>1971</v>
      </c>
    </row>
    <row r="2286" spans="1:11">
      <c r="A2286" s="16" t="s">
        <v>2027</v>
      </c>
      <c r="B2286" s="17">
        <v>1</v>
      </c>
      <c r="C2286" s="17" t="str">
        <f t="shared" si="67"/>
        <v>201</v>
      </c>
      <c r="D2286" s="31" t="s">
        <v>1972</v>
      </c>
      <c r="I2286" s="32" t="s">
        <v>1972</v>
      </c>
      <c r="J2286" s="20">
        <v>1</v>
      </c>
      <c r="K2286" s="20" t="s">
        <v>1971</v>
      </c>
    </row>
    <row r="2287" spans="1:11">
      <c r="A2287" s="16" t="s">
        <v>1976</v>
      </c>
      <c r="B2287" s="17">
        <v>3</v>
      </c>
      <c r="C2287" s="17" t="str">
        <f t="shared" si="67"/>
        <v>221</v>
      </c>
      <c r="D2287" s="31" t="s">
        <v>1972</v>
      </c>
      <c r="I2287" s="32" t="s">
        <v>1972</v>
      </c>
      <c r="J2287" s="20">
        <v>3</v>
      </c>
      <c r="K2287" s="20" t="s">
        <v>2173</v>
      </c>
    </row>
    <row r="2288" spans="1:11">
      <c r="A2288" s="16" t="s">
        <v>1977</v>
      </c>
      <c r="B2288" s="17">
        <v>2</v>
      </c>
      <c r="C2288" s="17" t="str">
        <f t="shared" si="67"/>
        <v>201</v>
      </c>
      <c r="D2288" s="31" t="s">
        <v>1969</v>
      </c>
      <c r="I2288" s="32" t="s">
        <v>1969</v>
      </c>
      <c r="J2288" s="20">
        <v>2</v>
      </c>
      <c r="K2288" s="20" t="s">
        <v>1971</v>
      </c>
    </row>
    <row r="2289" spans="1:11">
      <c r="A2289" s="16" t="s">
        <v>1977</v>
      </c>
      <c r="B2289" s="17">
        <v>1</v>
      </c>
      <c r="C2289" s="17" t="str">
        <f t="shared" si="67"/>
        <v>201</v>
      </c>
      <c r="D2289" s="31" t="s">
        <v>1969</v>
      </c>
      <c r="I2289" s="32" t="s">
        <v>1969</v>
      </c>
      <c r="J2289" s="20">
        <v>1</v>
      </c>
      <c r="K2289" s="20" t="s">
        <v>1971</v>
      </c>
    </row>
    <row r="2290" spans="1:11">
      <c r="A2290" s="16" t="s">
        <v>2156</v>
      </c>
      <c r="B2290" s="17">
        <v>20</v>
      </c>
      <c r="C2290" s="17" t="str">
        <f t="shared" si="67"/>
        <v>213</v>
      </c>
      <c r="D2290" s="31" t="s">
        <v>1973</v>
      </c>
      <c r="I2290" s="32" t="s">
        <v>1973</v>
      </c>
      <c r="J2290" s="20">
        <v>20</v>
      </c>
      <c r="K2290" s="20" t="s">
        <v>2137</v>
      </c>
    </row>
    <row r="2291" spans="1:11">
      <c r="A2291" s="16" t="s">
        <v>2271</v>
      </c>
      <c r="B2291" s="17">
        <v>65</v>
      </c>
      <c r="C2291" s="17" t="str">
        <f t="shared" si="67"/>
        <v>213</v>
      </c>
      <c r="D2291" s="31" t="s">
        <v>1978</v>
      </c>
      <c r="I2291" s="32" t="s">
        <v>1978</v>
      </c>
      <c r="J2291" s="20">
        <v>65</v>
      </c>
      <c r="K2291" s="20" t="s">
        <v>2137</v>
      </c>
    </row>
    <row r="2292" spans="1:11">
      <c r="A2292" s="16" t="s">
        <v>1976</v>
      </c>
      <c r="B2292" s="17">
        <v>1</v>
      </c>
      <c r="C2292" s="17" t="str">
        <f t="shared" si="67"/>
        <v>221</v>
      </c>
      <c r="D2292" s="31" t="s">
        <v>1972</v>
      </c>
      <c r="I2292" s="32" t="s">
        <v>1972</v>
      </c>
      <c r="J2292" s="20">
        <v>1</v>
      </c>
      <c r="K2292" s="20" t="s">
        <v>2173</v>
      </c>
    </row>
    <row r="2293" spans="1:11">
      <c r="A2293" s="16" t="s">
        <v>1977</v>
      </c>
      <c r="B2293" s="17">
        <v>2</v>
      </c>
      <c r="C2293" s="17" t="str">
        <f t="shared" si="67"/>
        <v>201</v>
      </c>
      <c r="D2293" s="31" t="s">
        <v>1972</v>
      </c>
      <c r="I2293" s="32" t="s">
        <v>1972</v>
      </c>
      <c r="J2293" s="20">
        <v>2</v>
      </c>
      <c r="K2293" s="20" t="s">
        <v>1971</v>
      </c>
    </row>
    <row r="2294" spans="1:11">
      <c r="A2294" s="16" t="s">
        <v>1977</v>
      </c>
      <c r="B2294" s="17">
        <v>1</v>
      </c>
      <c r="C2294" s="17" t="str">
        <f t="shared" si="67"/>
        <v>201</v>
      </c>
      <c r="D2294" s="31" t="s">
        <v>1972</v>
      </c>
      <c r="I2294" s="32" t="s">
        <v>1972</v>
      </c>
      <c r="J2294" s="20">
        <v>1</v>
      </c>
      <c r="K2294" s="20" t="s">
        <v>1971</v>
      </c>
    </row>
    <row r="2295" spans="1:11">
      <c r="A2295" s="16" t="s">
        <v>1977</v>
      </c>
      <c r="B2295" s="17">
        <v>2</v>
      </c>
      <c r="C2295" s="17" t="str">
        <f t="shared" si="67"/>
        <v>201</v>
      </c>
      <c r="D2295" s="31" t="s">
        <v>1969</v>
      </c>
      <c r="I2295" s="32" t="s">
        <v>1969</v>
      </c>
      <c r="J2295" s="20">
        <v>2</v>
      </c>
      <c r="K2295" s="20" t="s">
        <v>1971</v>
      </c>
    </row>
    <row r="2296" spans="1:11">
      <c r="A2296" s="16" t="s">
        <v>2136</v>
      </c>
      <c r="B2296" s="17">
        <v>25</v>
      </c>
      <c r="C2296" s="17" t="str">
        <f t="shared" si="67"/>
        <v>213</v>
      </c>
      <c r="D2296" s="31" t="s">
        <v>1978</v>
      </c>
      <c r="I2296" s="32" t="s">
        <v>1978</v>
      </c>
      <c r="J2296" s="20">
        <v>25</v>
      </c>
      <c r="K2296" s="20" t="s">
        <v>2137</v>
      </c>
    </row>
    <row r="2297" spans="1:11">
      <c r="A2297" s="16" t="s">
        <v>1977</v>
      </c>
      <c r="B2297" s="17">
        <v>3</v>
      </c>
      <c r="C2297" s="17" t="str">
        <f t="shared" si="67"/>
        <v>201</v>
      </c>
      <c r="D2297" s="31" t="s">
        <v>1969</v>
      </c>
      <c r="I2297" s="32" t="s">
        <v>1969</v>
      </c>
      <c r="J2297" s="20">
        <v>3</v>
      </c>
      <c r="K2297" s="20" t="s">
        <v>1971</v>
      </c>
    </row>
    <row r="2298" spans="1:11">
      <c r="A2298" s="16" t="s">
        <v>1977</v>
      </c>
      <c r="B2298" s="17">
        <v>30</v>
      </c>
      <c r="C2298" s="17" t="str">
        <f t="shared" si="67"/>
        <v>201</v>
      </c>
      <c r="D2298" s="31" t="s">
        <v>1978</v>
      </c>
      <c r="I2298" s="32" t="s">
        <v>1978</v>
      </c>
      <c r="J2298" s="20">
        <v>30</v>
      </c>
      <c r="K2298" s="20" t="s">
        <v>1971</v>
      </c>
    </row>
    <row r="2299" spans="1:11">
      <c r="A2299" s="16" t="s">
        <v>2136</v>
      </c>
      <c r="B2299" s="17">
        <v>1</v>
      </c>
      <c r="C2299" s="17" t="str">
        <f t="shared" si="67"/>
        <v>213</v>
      </c>
      <c r="D2299" s="31" t="s">
        <v>1969</v>
      </c>
      <c r="I2299" s="32" t="s">
        <v>1969</v>
      </c>
      <c r="J2299" s="20">
        <v>1</v>
      </c>
      <c r="K2299" s="20" t="s">
        <v>2137</v>
      </c>
    </row>
    <row r="2300" spans="1:11">
      <c r="A2300" s="16" t="s">
        <v>2205</v>
      </c>
      <c r="B2300" s="17">
        <v>2</v>
      </c>
      <c r="C2300" s="17" t="str">
        <f t="shared" si="67"/>
        <v>213</v>
      </c>
      <c r="D2300" s="31" t="s">
        <v>1969</v>
      </c>
      <c r="I2300" s="32" t="s">
        <v>1969</v>
      </c>
      <c r="J2300" s="20">
        <v>2</v>
      </c>
      <c r="K2300" s="20" t="s">
        <v>2137</v>
      </c>
    </row>
    <row r="2301" spans="1:11">
      <c r="A2301" s="16" t="s">
        <v>2271</v>
      </c>
      <c r="B2301" s="17">
        <v>24</v>
      </c>
      <c r="C2301" s="17" t="str">
        <f t="shared" si="67"/>
        <v>213</v>
      </c>
      <c r="D2301" s="31" t="s">
        <v>1978</v>
      </c>
      <c r="I2301" s="32" t="s">
        <v>1978</v>
      </c>
      <c r="J2301" s="20">
        <v>24</v>
      </c>
      <c r="K2301" s="20" t="s">
        <v>2137</v>
      </c>
    </row>
    <row r="2302" spans="1:11">
      <c r="A2302" s="16" t="s">
        <v>1977</v>
      </c>
      <c r="B2302" s="17">
        <v>1</v>
      </c>
      <c r="C2302" s="17" t="str">
        <f t="shared" si="67"/>
        <v>201</v>
      </c>
      <c r="D2302" s="31" t="s">
        <v>1972</v>
      </c>
      <c r="I2302" s="32" t="s">
        <v>1972</v>
      </c>
      <c r="J2302" s="20">
        <v>1</v>
      </c>
      <c r="K2302" s="20" t="s">
        <v>1971</v>
      </c>
    </row>
    <row r="2303" spans="1:11">
      <c r="A2303" s="16" t="s">
        <v>1976</v>
      </c>
      <c r="B2303" s="17">
        <v>12</v>
      </c>
      <c r="C2303" s="17" t="str">
        <f t="shared" si="67"/>
        <v>221</v>
      </c>
      <c r="D2303" s="31" t="s">
        <v>1972</v>
      </c>
      <c r="I2303" s="32" t="s">
        <v>1972</v>
      </c>
      <c r="J2303" s="20">
        <v>12</v>
      </c>
      <c r="K2303" s="20" t="s">
        <v>2173</v>
      </c>
    </row>
    <row r="2304" spans="1:11">
      <c r="A2304" s="16" t="s">
        <v>1970</v>
      </c>
      <c r="B2304" s="17">
        <v>7</v>
      </c>
      <c r="C2304" s="17" t="str">
        <f t="shared" si="67"/>
        <v>208</v>
      </c>
      <c r="D2304" s="31" t="s">
        <v>1973</v>
      </c>
      <c r="I2304" s="32" t="s">
        <v>1973</v>
      </c>
      <c r="J2304" s="20">
        <v>7</v>
      </c>
      <c r="K2304" s="20" t="s">
        <v>2069</v>
      </c>
    </row>
    <row r="2305" spans="1:11">
      <c r="A2305" s="16" t="s">
        <v>2136</v>
      </c>
      <c r="B2305" s="17">
        <v>2</v>
      </c>
      <c r="C2305" s="17" t="str">
        <f t="shared" si="67"/>
        <v>213</v>
      </c>
      <c r="D2305" s="31" t="s">
        <v>1974</v>
      </c>
      <c r="I2305" s="32" t="s">
        <v>1974</v>
      </c>
      <c r="J2305" s="20">
        <v>2</v>
      </c>
      <c r="K2305" s="20" t="s">
        <v>2137</v>
      </c>
    </row>
    <row r="2306" spans="1:11">
      <c r="A2306" s="16" t="s">
        <v>2136</v>
      </c>
      <c r="B2306" s="17">
        <v>1</v>
      </c>
      <c r="C2306" s="17" t="str">
        <f t="shared" si="67"/>
        <v>213</v>
      </c>
      <c r="D2306" s="31" t="s">
        <v>1969</v>
      </c>
      <c r="I2306" s="32" t="s">
        <v>1969</v>
      </c>
      <c r="J2306" s="20">
        <v>1</v>
      </c>
      <c r="K2306" s="20" t="s">
        <v>2137</v>
      </c>
    </row>
    <row r="2307" spans="1:11">
      <c r="A2307" s="16" t="s">
        <v>2136</v>
      </c>
      <c r="B2307" s="17">
        <v>1</v>
      </c>
      <c r="C2307" s="17" t="str">
        <f t="shared" ref="C2307:C2370" si="68">MID(A2307,1,3)</f>
        <v>213</v>
      </c>
      <c r="D2307" s="31" t="s">
        <v>1973</v>
      </c>
      <c r="I2307" s="32" t="s">
        <v>1973</v>
      </c>
      <c r="J2307" s="20">
        <v>1</v>
      </c>
      <c r="K2307" s="20" t="s">
        <v>2137</v>
      </c>
    </row>
    <row r="2308" spans="1:11">
      <c r="A2308" s="16" t="s">
        <v>2136</v>
      </c>
      <c r="B2308" s="17">
        <v>4</v>
      </c>
      <c r="C2308" s="17" t="str">
        <f t="shared" si="68"/>
        <v>213</v>
      </c>
      <c r="D2308" s="31" t="s">
        <v>1972</v>
      </c>
      <c r="I2308" s="32" t="s">
        <v>1972</v>
      </c>
      <c r="J2308" s="20">
        <v>4</v>
      </c>
      <c r="K2308" s="20" t="s">
        <v>2137</v>
      </c>
    </row>
    <row r="2309" spans="1:11">
      <c r="A2309" s="16" t="s">
        <v>2136</v>
      </c>
      <c r="B2309" s="17">
        <v>144</v>
      </c>
      <c r="C2309" s="17" t="str">
        <f t="shared" si="68"/>
        <v>213</v>
      </c>
      <c r="D2309" s="31" t="s">
        <v>1972</v>
      </c>
      <c r="I2309" s="32" t="s">
        <v>1972</v>
      </c>
      <c r="J2309" s="20">
        <v>144</v>
      </c>
      <c r="K2309" s="20" t="s">
        <v>2137</v>
      </c>
    </row>
    <row r="2310" spans="1:11">
      <c r="A2310" s="16" t="s">
        <v>2136</v>
      </c>
      <c r="B2310" s="17">
        <v>1</v>
      </c>
      <c r="C2310" s="17" t="str">
        <f t="shared" si="68"/>
        <v>213</v>
      </c>
      <c r="D2310" s="31" t="s">
        <v>1972</v>
      </c>
      <c r="I2310" s="32" t="s">
        <v>1972</v>
      </c>
      <c r="J2310" s="20">
        <v>1</v>
      </c>
      <c r="K2310" s="20" t="s">
        <v>2137</v>
      </c>
    </row>
    <row r="2311" spans="1:11">
      <c r="A2311" s="16" t="s">
        <v>2273</v>
      </c>
      <c r="B2311" s="17">
        <v>16</v>
      </c>
      <c r="C2311" s="17" t="str">
        <f t="shared" si="68"/>
        <v>213</v>
      </c>
      <c r="D2311" s="31" t="s">
        <v>1973</v>
      </c>
      <c r="I2311" s="32" t="s">
        <v>1973</v>
      </c>
      <c r="J2311" s="20">
        <v>16</v>
      </c>
      <c r="K2311" s="20" t="s">
        <v>2137</v>
      </c>
    </row>
    <row r="2312" spans="1:11">
      <c r="A2312" s="16" t="s">
        <v>2236</v>
      </c>
      <c r="B2312" s="17">
        <v>16</v>
      </c>
      <c r="C2312" s="17" t="str">
        <f t="shared" si="68"/>
        <v>213</v>
      </c>
      <c r="D2312" s="31" t="s">
        <v>1978</v>
      </c>
      <c r="I2312" s="32" t="s">
        <v>1978</v>
      </c>
      <c r="J2312" s="20">
        <v>16</v>
      </c>
      <c r="K2312" s="20" t="s">
        <v>2137</v>
      </c>
    </row>
    <row r="2313" spans="1:11">
      <c r="A2313" s="16" t="s">
        <v>2236</v>
      </c>
      <c r="B2313" s="17">
        <v>289</v>
      </c>
      <c r="C2313" s="17" t="str">
        <f t="shared" si="68"/>
        <v>213</v>
      </c>
      <c r="D2313" s="31" t="s">
        <v>1980</v>
      </c>
      <c r="I2313" s="32" t="s">
        <v>1980</v>
      </c>
      <c r="J2313" s="20">
        <v>289</v>
      </c>
      <c r="K2313" s="20" t="s">
        <v>2137</v>
      </c>
    </row>
    <row r="2314" spans="1:11">
      <c r="A2314" s="16" t="s">
        <v>2274</v>
      </c>
      <c r="B2314" s="17">
        <v>1566</v>
      </c>
      <c r="C2314" s="17" t="str">
        <f t="shared" si="68"/>
        <v>216</v>
      </c>
      <c r="D2314" s="31" t="s">
        <v>1978</v>
      </c>
      <c r="I2314" s="32" t="s">
        <v>1978</v>
      </c>
      <c r="J2314" s="20">
        <v>1566</v>
      </c>
      <c r="K2314" s="20" t="s">
        <v>2168</v>
      </c>
    </row>
    <row r="2315" spans="1:11">
      <c r="A2315" s="16" t="s">
        <v>2205</v>
      </c>
      <c r="B2315" s="17">
        <v>39</v>
      </c>
      <c r="C2315" s="17" t="str">
        <f t="shared" si="68"/>
        <v>213</v>
      </c>
      <c r="D2315" s="31" t="s">
        <v>1973</v>
      </c>
      <c r="I2315" s="32" t="s">
        <v>1973</v>
      </c>
      <c r="J2315" s="20">
        <v>39</v>
      </c>
      <c r="K2315" s="20" t="s">
        <v>2137</v>
      </c>
    </row>
    <row r="2316" spans="1:11">
      <c r="A2316" s="16" t="s">
        <v>2136</v>
      </c>
      <c r="B2316" s="17">
        <v>15</v>
      </c>
      <c r="C2316" s="17" t="str">
        <f t="shared" si="68"/>
        <v>213</v>
      </c>
      <c r="D2316" s="31" t="s">
        <v>1969</v>
      </c>
      <c r="I2316" s="32" t="s">
        <v>1969</v>
      </c>
      <c r="J2316" s="20">
        <v>15</v>
      </c>
      <c r="K2316" s="20" t="s">
        <v>2137</v>
      </c>
    </row>
    <row r="2317" spans="1:11">
      <c r="A2317" s="16" t="s">
        <v>2238</v>
      </c>
      <c r="B2317" s="17">
        <v>2</v>
      </c>
      <c r="C2317" s="17" t="str">
        <f t="shared" si="68"/>
        <v>213</v>
      </c>
      <c r="D2317" s="31" t="s">
        <v>1969</v>
      </c>
      <c r="I2317" s="32" t="s">
        <v>1969</v>
      </c>
      <c r="J2317" s="20">
        <v>2</v>
      </c>
      <c r="K2317" s="20" t="s">
        <v>2137</v>
      </c>
    </row>
    <row r="2318" spans="1:11">
      <c r="A2318" s="16" t="s">
        <v>2275</v>
      </c>
      <c r="B2318" s="17">
        <v>16</v>
      </c>
      <c r="C2318" s="17" t="str">
        <f t="shared" si="68"/>
        <v>213</v>
      </c>
      <c r="D2318" s="31" t="s">
        <v>1978</v>
      </c>
      <c r="I2318" s="32" t="s">
        <v>1978</v>
      </c>
      <c r="J2318" s="20">
        <v>16</v>
      </c>
      <c r="K2318" s="20" t="s">
        <v>2137</v>
      </c>
    </row>
    <row r="2319" spans="1:11">
      <c r="A2319" s="16" t="s">
        <v>2276</v>
      </c>
      <c r="B2319" s="17">
        <v>8</v>
      </c>
      <c r="C2319" s="17" t="str">
        <f t="shared" si="68"/>
        <v>213</v>
      </c>
      <c r="D2319" s="31" t="s">
        <v>1973</v>
      </c>
      <c r="I2319" s="32" t="s">
        <v>1973</v>
      </c>
      <c r="J2319" s="20">
        <v>8</v>
      </c>
      <c r="K2319" s="20" t="s">
        <v>2137</v>
      </c>
    </row>
    <row r="2320" spans="1:11">
      <c r="A2320" s="16" t="s">
        <v>2238</v>
      </c>
      <c r="B2320" s="17">
        <v>24</v>
      </c>
      <c r="C2320" s="17" t="str">
        <f t="shared" si="68"/>
        <v>213</v>
      </c>
      <c r="D2320" s="31" t="s">
        <v>1969</v>
      </c>
      <c r="I2320" s="32" t="s">
        <v>1969</v>
      </c>
      <c r="J2320" s="20">
        <v>24</v>
      </c>
      <c r="K2320" s="20" t="s">
        <v>2137</v>
      </c>
    </row>
    <row r="2321" spans="1:11">
      <c r="A2321" s="16" t="s">
        <v>2205</v>
      </c>
      <c r="B2321" s="17">
        <v>84</v>
      </c>
      <c r="C2321" s="17" t="str">
        <f t="shared" si="68"/>
        <v>213</v>
      </c>
      <c r="D2321" s="31" t="s">
        <v>1978</v>
      </c>
      <c r="I2321" s="32" t="s">
        <v>1978</v>
      </c>
      <c r="J2321" s="20">
        <v>84</v>
      </c>
      <c r="K2321" s="20" t="s">
        <v>2137</v>
      </c>
    </row>
    <row r="2322" spans="1:11">
      <c r="A2322" s="16" t="s">
        <v>2205</v>
      </c>
      <c r="B2322" s="17">
        <v>20</v>
      </c>
      <c r="C2322" s="17" t="str">
        <f t="shared" si="68"/>
        <v>213</v>
      </c>
      <c r="D2322" s="31" t="s">
        <v>1978</v>
      </c>
      <c r="I2322" s="32" t="s">
        <v>1978</v>
      </c>
      <c r="J2322" s="20">
        <v>20</v>
      </c>
      <c r="K2322" s="20" t="s">
        <v>2137</v>
      </c>
    </row>
    <row r="2323" spans="1:11">
      <c r="A2323" s="16" t="s">
        <v>2205</v>
      </c>
      <c r="B2323" s="17">
        <v>20</v>
      </c>
      <c r="C2323" s="17" t="str">
        <f t="shared" si="68"/>
        <v>213</v>
      </c>
      <c r="D2323" s="31" t="s">
        <v>1973</v>
      </c>
      <c r="I2323" s="32" t="s">
        <v>1973</v>
      </c>
      <c r="J2323" s="20">
        <v>20</v>
      </c>
      <c r="K2323" s="20" t="s">
        <v>2137</v>
      </c>
    </row>
    <row r="2324" spans="1:11">
      <c r="A2324" s="16" t="s">
        <v>2273</v>
      </c>
      <c r="B2324" s="17">
        <v>1</v>
      </c>
      <c r="C2324" s="17" t="str">
        <f t="shared" si="68"/>
        <v>213</v>
      </c>
      <c r="D2324" s="31" t="s">
        <v>1973</v>
      </c>
      <c r="I2324" s="32" t="s">
        <v>1973</v>
      </c>
      <c r="J2324" s="20">
        <v>1</v>
      </c>
      <c r="K2324" s="20" t="s">
        <v>2137</v>
      </c>
    </row>
    <row r="2325" spans="1:11">
      <c r="A2325" s="16" t="s">
        <v>2236</v>
      </c>
      <c r="B2325" s="17">
        <v>2765</v>
      </c>
      <c r="C2325" s="17" t="str">
        <f t="shared" si="68"/>
        <v>213</v>
      </c>
      <c r="D2325" s="31" t="s">
        <v>1978</v>
      </c>
      <c r="I2325" s="32" t="s">
        <v>1978</v>
      </c>
      <c r="J2325" s="20">
        <v>2765</v>
      </c>
      <c r="K2325" s="20" t="s">
        <v>2137</v>
      </c>
    </row>
    <row r="2326" spans="1:11">
      <c r="A2326" s="16" t="s">
        <v>2275</v>
      </c>
      <c r="B2326" s="17">
        <v>84</v>
      </c>
      <c r="C2326" s="17" t="str">
        <f t="shared" si="68"/>
        <v>213</v>
      </c>
      <c r="D2326" s="31" t="s">
        <v>1973</v>
      </c>
      <c r="I2326" s="32" t="s">
        <v>1973</v>
      </c>
      <c r="J2326" s="20">
        <v>84</v>
      </c>
      <c r="K2326" s="20" t="s">
        <v>2137</v>
      </c>
    </row>
    <row r="2327" spans="1:11">
      <c r="A2327" s="16" t="s">
        <v>2275</v>
      </c>
      <c r="B2327" s="17">
        <v>849</v>
      </c>
      <c r="C2327" s="17" t="str">
        <f t="shared" si="68"/>
        <v>213</v>
      </c>
      <c r="D2327" s="31" t="s">
        <v>1973</v>
      </c>
      <c r="I2327" s="32" t="s">
        <v>1973</v>
      </c>
      <c r="J2327" s="20">
        <v>849</v>
      </c>
      <c r="K2327" s="20" t="s">
        <v>2137</v>
      </c>
    </row>
    <row r="2328" spans="1:11">
      <c r="A2328" s="16" t="s">
        <v>2238</v>
      </c>
      <c r="B2328" s="17">
        <v>4</v>
      </c>
      <c r="C2328" s="17" t="str">
        <f t="shared" si="68"/>
        <v>213</v>
      </c>
      <c r="D2328" s="31" t="s">
        <v>1978</v>
      </c>
      <c r="I2328" s="32" t="s">
        <v>1978</v>
      </c>
      <c r="J2328" s="20">
        <v>4</v>
      </c>
      <c r="K2328" s="20" t="s">
        <v>2137</v>
      </c>
    </row>
    <row r="2329" spans="1:11">
      <c r="A2329" s="16" t="s">
        <v>2275</v>
      </c>
      <c r="B2329" s="17">
        <v>83</v>
      </c>
      <c r="C2329" s="17" t="str">
        <f t="shared" si="68"/>
        <v>213</v>
      </c>
      <c r="D2329" s="31" t="s">
        <v>1973</v>
      </c>
      <c r="I2329" s="32" t="s">
        <v>1973</v>
      </c>
      <c r="J2329" s="20">
        <v>83</v>
      </c>
      <c r="K2329" s="20" t="s">
        <v>2137</v>
      </c>
    </row>
    <row r="2330" spans="1:11">
      <c r="A2330" s="16" t="s">
        <v>2136</v>
      </c>
      <c r="B2330" s="17">
        <v>9</v>
      </c>
      <c r="C2330" s="17" t="str">
        <f t="shared" si="68"/>
        <v>213</v>
      </c>
      <c r="D2330" s="31" t="s">
        <v>1973</v>
      </c>
      <c r="I2330" s="32" t="s">
        <v>1973</v>
      </c>
      <c r="J2330" s="20">
        <v>9</v>
      </c>
      <c r="K2330" s="20" t="s">
        <v>2137</v>
      </c>
    </row>
    <row r="2331" spans="1:11">
      <c r="A2331" s="16" t="s">
        <v>2273</v>
      </c>
      <c r="B2331" s="17">
        <v>348</v>
      </c>
      <c r="C2331" s="17" t="str">
        <f t="shared" si="68"/>
        <v>213</v>
      </c>
      <c r="D2331" s="31" t="s">
        <v>1978</v>
      </c>
      <c r="I2331" s="32" t="s">
        <v>1978</v>
      </c>
      <c r="J2331" s="20">
        <v>348</v>
      </c>
      <c r="K2331" s="20" t="s">
        <v>2137</v>
      </c>
    </row>
    <row r="2332" spans="1:11">
      <c r="A2332" s="16" t="s">
        <v>2236</v>
      </c>
      <c r="B2332" s="17">
        <v>66</v>
      </c>
      <c r="C2332" s="17" t="str">
        <f t="shared" si="68"/>
        <v>213</v>
      </c>
      <c r="D2332" s="31" t="s">
        <v>1978</v>
      </c>
      <c r="I2332" s="32" t="s">
        <v>1978</v>
      </c>
      <c r="J2332" s="20">
        <v>66</v>
      </c>
      <c r="K2332" s="20" t="s">
        <v>2137</v>
      </c>
    </row>
    <row r="2333" spans="1:11">
      <c r="A2333" s="16" t="s">
        <v>2136</v>
      </c>
      <c r="B2333" s="17">
        <v>1</v>
      </c>
      <c r="C2333" s="17" t="str">
        <f t="shared" si="68"/>
        <v>213</v>
      </c>
      <c r="D2333" s="31" t="s">
        <v>1969</v>
      </c>
      <c r="I2333" s="32" t="s">
        <v>1969</v>
      </c>
      <c r="J2333" s="20">
        <v>1</v>
      </c>
      <c r="K2333" s="20" t="s">
        <v>2137</v>
      </c>
    </row>
    <row r="2334" spans="1:11">
      <c r="A2334" s="16" t="s">
        <v>2136</v>
      </c>
      <c r="B2334" s="17">
        <v>1</v>
      </c>
      <c r="C2334" s="17" t="str">
        <f t="shared" si="68"/>
        <v>213</v>
      </c>
      <c r="D2334" s="31" t="s">
        <v>1969</v>
      </c>
      <c r="I2334" s="32" t="s">
        <v>1969</v>
      </c>
      <c r="J2334" s="20">
        <v>1</v>
      </c>
      <c r="K2334" s="20" t="s">
        <v>2137</v>
      </c>
    </row>
    <row r="2335" spans="1:11">
      <c r="A2335" s="16" t="s">
        <v>2238</v>
      </c>
      <c r="B2335" s="17">
        <v>34</v>
      </c>
      <c r="C2335" s="17" t="str">
        <f t="shared" si="68"/>
        <v>213</v>
      </c>
      <c r="D2335" s="31" t="s">
        <v>1973</v>
      </c>
      <c r="I2335" s="32" t="s">
        <v>1973</v>
      </c>
      <c r="J2335" s="20">
        <v>34</v>
      </c>
      <c r="K2335" s="20" t="s">
        <v>2137</v>
      </c>
    </row>
    <row r="2336" spans="1:11">
      <c r="A2336" s="16" t="s">
        <v>2238</v>
      </c>
      <c r="B2336" s="17">
        <v>38</v>
      </c>
      <c r="C2336" s="17" t="str">
        <f t="shared" si="68"/>
        <v>213</v>
      </c>
      <c r="D2336" s="31" t="s">
        <v>1973</v>
      </c>
      <c r="I2336" s="32" t="s">
        <v>1973</v>
      </c>
      <c r="J2336" s="20">
        <v>38</v>
      </c>
      <c r="K2336" s="20" t="s">
        <v>2137</v>
      </c>
    </row>
    <row r="2337" spans="1:11">
      <c r="A2337" s="16" t="s">
        <v>2275</v>
      </c>
      <c r="B2337" s="17">
        <v>726</v>
      </c>
      <c r="C2337" s="17" t="str">
        <f t="shared" si="68"/>
        <v>213</v>
      </c>
      <c r="D2337" s="31" t="s">
        <v>1973</v>
      </c>
      <c r="I2337" s="32" t="s">
        <v>1973</v>
      </c>
      <c r="J2337" s="20">
        <v>726</v>
      </c>
      <c r="K2337" s="20" t="s">
        <v>2137</v>
      </c>
    </row>
    <row r="2338" spans="1:11">
      <c r="A2338" s="16" t="s">
        <v>2238</v>
      </c>
      <c r="B2338" s="17">
        <v>14</v>
      </c>
      <c r="C2338" s="17" t="str">
        <f t="shared" si="68"/>
        <v>213</v>
      </c>
      <c r="D2338" s="31" t="s">
        <v>1973</v>
      </c>
      <c r="I2338" s="32" t="s">
        <v>1973</v>
      </c>
      <c r="J2338" s="20">
        <v>14</v>
      </c>
      <c r="K2338" s="20" t="s">
        <v>2137</v>
      </c>
    </row>
    <row r="2339" spans="1:11">
      <c r="A2339" s="16" t="s">
        <v>2273</v>
      </c>
      <c r="B2339" s="17">
        <v>20</v>
      </c>
      <c r="C2339" s="17" t="str">
        <f t="shared" si="68"/>
        <v>213</v>
      </c>
      <c r="D2339" s="31" t="s">
        <v>1973</v>
      </c>
      <c r="I2339" s="32" t="s">
        <v>1973</v>
      </c>
      <c r="J2339" s="20">
        <v>20</v>
      </c>
      <c r="K2339" s="20" t="s">
        <v>2137</v>
      </c>
    </row>
    <row r="2340" spans="1:11">
      <c r="A2340" s="16" t="s">
        <v>2136</v>
      </c>
      <c r="B2340" s="17">
        <v>1</v>
      </c>
      <c r="C2340" s="17" t="str">
        <f t="shared" si="68"/>
        <v>213</v>
      </c>
      <c r="D2340" s="31" t="s">
        <v>1969</v>
      </c>
      <c r="I2340" s="32" t="s">
        <v>1969</v>
      </c>
      <c r="J2340" s="20">
        <v>1</v>
      </c>
      <c r="K2340" s="20" t="s">
        <v>2137</v>
      </c>
    </row>
    <row r="2341" spans="1:11">
      <c r="A2341" s="16" t="s">
        <v>2136</v>
      </c>
      <c r="B2341" s="17">
        <v>4</v>
      </c>
      <c r="C2341" s="17" t="str">
        <f t="shared" si="68"/>
        <v>213</v>
      </c>
      <c r="D2341" s="31" t="s">
        <v>1972</v>
      </c>
      <c r="I2341" s="32" t="s">
        <v>1972</v>
      </c>
      <c r="J2341" s="20">
        <v>4</v>
      </c>
      <c r="K2341" s="20" t="s">
        <v>2137</v>
      </c>
    </row>
    <row r="2342" spans="1:11">
      <c r="A2342" s="16" t="s">
        <v>2136</v>
      </c>
      <c r="B2342" s="17">
        <v>19</v>
      </c>
      <c r="C2342" s="17" t="str">
        <f t="shared" si="68"/>
        <v>213</v>
      </c>
      <c r="D2342" s="31" t="s">
        <v>1972</v>
      </c>
      <c r="I2342" s="32" t="s">
        <v>1972</v>
      </c>
      <c r="J2342" s="20">
        <v>19</v>
      </c>
      <c r="K2342" s="20" t="s">
        <v>2137</v>
      </c>
    </row>
    <row r="2343" spans="1:11">
      <c r="A2343" s="16" t="s">
        <v>2136</v>
      </c>
      <c r="B2343" s="17">
        <v>25</v>
      </c>
      <c r="C2343" s="17" t="str">
        <f t="shared" si="68"/>
        <v>213</v>
      </c>
      <c r="D2343" s="31" t="s">
        <v>1973</v>
      </c>
      <c r="I2343" s="32" t="s">
        <v>1973</v>
      </c>
      <c r="J2343" s="20">
        <v>25</v>
      </c>
      <c r="K2343" s="20" t="s">
        <v>2137</v>
      </c>
    </row>
    <row r="2344" spans="1:11">
      <c r="A2344" s="16" t="s">
        <v>2275</v>
      </c>
      <c r="B2344" s="17">
        <v>971</v>
      </c>
      <c r="C2344" s="17" t="str">
        <f t="shared" si="68"/>
        <v>213</v>
      </c>
      <c r="D2344" s="31" t="s">
        <v>1978</v>
      </c>
      <c r="I2344" s="32" t="s">
        <v>1978</v>
      </c>
      <c r="J2344" s="20">
        <v>971</v>
      </c>
      <c r="K2344" s="20" t="s">
        <v>2137</v>
      </c>
    </row>
    <row r="2345" spans="1:11">
      <c r="A2345" s="16" t="s">
        <v>2275</v>
      </c>
      <c r="B2345" s="17">
        <v>915</v>
      </c>
      <c r="C2345" s="17" t="str">
        <f t="shared" si="68"/>
        <v>213</v>
      </c>
      <c r="D2345" s="31" t="s">
        <v>1978</v>
      </c>
      <c r="I2345" s="32" t="s">
        <v>1978</v>
      </c>
      <c r="J2345" s="20">
        <v>915</v>
      </c>
      <c r="K2345" s="20" t="s">
        <v>2137</v>
      </c>
    </row>
    <row r="2346" spans="1:11">
      <c r="A2346" s="16" t="s">
        <v>2277</v>
      </c>
      <c r="B2346" s="17">
        <v>2</v>
      </c>
      <c r="C2346" s="17" t="str">
        <f t="shared" si="68"/>
        <v>213</v>
      </c>
      <c r="D2346" s="31" t="s">
        <v>1978</v>
      </c>
      <c r="I2346" s="32" t="s">
        <v>1978</v>
      </c>
      <c r="J2346" s="20">
        <v>2</v>
      </c>
      <c r="K2346" s="20" t="s">
        <v>2137</v>
      </c>
    </row>
    <row r="2347" spans="1:11">
      <c r="A2347" s="16" t="s">
        <v>2272</v>
      </c>
      <c r="B2347" s="17">
        <v>436</v>
      </c>
      <c r="C2347" s="17" t="str">
        <f t="shared" si="68"/>
        <v>213</v>
      </c>
      <c r="D2347" s="31" t="s">
        <v>1978</v>
      </c>
      <c r="I2347" s="32" t="s">
        <v>1978</v>
      </c>
      <c r="J2347" s="20">
        <v>436</v>
      </c>
      <c r="K2347" s="20" t="s">
        <v>2137</v>
      </c>
    </row>
    <row r="2348" spans="1:11">
      <c r="A2348" s="16" t="s">
        <v>2272</v>
      </c>
      <c r="B2348" s="17">
        <v>50</v>
      </c>
      <c r="C2348" s="17" t="str">
        <f t="shared" si="68"/>
        <v>213</v>
      </c>
      <c r="D2348" s="31" t="s">
        <v>1978</v>
      </c>
      <c r="I2348" s="32" t="s">
        <v>1978</v>
      </c>
      <c r="J2348" s="20">
        <v>50</v>
      </c>
      <c r="K2348" s="20" t="s">
        <v>2137</v>
      </c>
    </row>
    <row r="2349" spans="1:11">
      <c r="A2349" s="16" t="s">
        <v>2272</v>
      </c>
      <c r="B2349" s="17">
        <v>80</v>
      </c>
      <c r="C2349" s="17" t="str">
        <f t="shared" si="68"/>
        <v>213</v>
      </c>
      <c r="D2349" s="31" t="s">
        <v>1978</v>
      </c>
      <c r="I2349" s="32" t="s">
        <v>1978</v>
      </c>
      <c r="J2349" s="20">
        <v>80</v>
      </c>
      <c r="K2349" s="20" t="s">
        <v>2137</v>
      </c>
    </row>
    <row r="2350" spans="1:11">
      <c r="A2350" s="16" t="s">
        <v>2272</v>
      </c>
      <c r="B2350" s="17">
        <v>350</v>
      </c>
      <c r="C2350" s="17" t="str">
        <f t="shared" si="68"/>
        <v>213</v>
      </c>
      <c r="D2350" s="31" t="s">
        <v>1978</v>
      </c>
      <c r="I2350" s="32" t="s">
        <v>1978</v>
      </c>
      <c r="J2350" s="20">
        <v>350</v>
      </c>
      <c r="K2350" s="20" t="s">
        <v>2137</v>
      </c>
    </row>
    <row r="2351" spans="1:11">
      <c r="A2351" s="16" t="s">
        <v>2272</v>
      </c>
      <c r="B2351" s="17">
        <v>1900</v>
      </c>
      <c r="C2351" s="17" t="str">
        <f t="shared" si="68"/>
        <v>213</v>
      </c>
      <c r="D2351" s="31" t="s">
        <v>1978</v>
      </c>
      <c r="I2351" s="32" t="s">
        <v>1978</v>
      </c>
      <c r="J2351" s="20">
        <v>1900</v>
      </c>
      <c r="K2351" s="20" t="s">
        <v>2137</v>
      </c>
    </row>
    <row r="2352" spans="1:11">
      <c r="A2352" s="16" t="s">
        <v>2272</v>
      </c>
      <c r="B2352" s="17">
        <v>240</v>
      </c>
      <c r="C2352" s="17" t="str">
        <f t="shared" si="68"/>
        <v>213</v>
      </c>
      <c r="D2352" s="31" t="s">
        <v>1978</v>
      </c>
      <c r="I2352" s="32" t="s">
        <v>1978</v>
      </c>
      <c r="J2352" s="20">
        <v>240</v>
      </c>
      <c r="K2352" s="20" t="s">
        <v>2137</v>
      </c>
    </row>
    <row r="2353" spans="1:11">
      <c r="A2353" s="16" t="s">
        <v>2272</v>
      </c>
      <c r="B2353" s="17">
        <v>200</v>
      </c>
      <c r="C2353" s="17" t="str">
        <f t="shared" si="68"/>
        <v>213</v>
      </c>
      <c r="D2353" s="31" t="s">
        <v>1978</v>
      </c>
      <c r="I2353" s="32" t="s">
        <v>1978</v>
      </c>
      <c r="J2353" s="20">
        <v>200</v>
      </c>
      <c r="K2353" s="20" t="s">
        <v>2137</v>
      </c>
    </row>
    <row r="2354" spans="1:11">
      <c r="A2354" s="16" t="s">
        <v>2272</v>
      </c>
      <c r="B2354" s="17">
        <v>328</v>
      </c>
      <c r="C2354" s="17" t="str">
        <f t="shared" si="68"/>
        <v>213</v>
      </c>
      <c r="D2354" s="31" t="s">
        <v>1978</v>
      </c>
      <c r="I2354" s="32" t="s">
        <v>1978</v>
      </c>
      <c r="J2354" s="20">
        <v>328</v>
      </c>
      <c r="K2354" s="20" t="s">
        <v>2137</v>
      </c>
    </row>
    <row r="2355" spans="1:11">
      <c r="A2355" s="16" t="s">
        <v>2272</v>
      </c>
      <c r="B2355" s="17">
        <v>70</v>
      </c>
      <c r="C2355" s="17" t="str">
        <f t="shared" si="68"/>
        <v>213</v>
      </c>
      <c r="D2355" s="31" t="s">
        <v>1978</v>
      </c>
      <c r="I2355" s="32" t="s">
        <v>1978</v>
      </c>
      <c r="J2355" s="20">
        <v>70</v>
      </c>
      <c r="K2355" s="20" t="s">
        <v>2137</v>
      </c>
    </row>
    <row r="2356" spans="1:11">
      <c r="A2356" s="16" t="s">
        <v>2272</v>
      </c>
      <c r="B2356" s="17">
        <v>3</v>
      </c>
      <c r="C2356" s="17" t="str">
        <f t="shared" si="68"/>
        <v>213</v>
      </c>
      <c r="D2356" s="31" t="s">
        <v>1978</v>
      </c>
      <c r="I2356" s="32" t="s">
        <v>1978</v>
      </c>
      <c r="J2356" s="20">
        <v>3</v>
      </c>
      <c r="K2356" s="20" t="s">
        <v>2137</v>
      </c>
    </row>
    <row r="2357" spans="1:11">
      <c r="A2357" s="16" t="s">
        <v>2272</v>
      </c>
      <c r="B2357" s="17">
        <v>529</v>
      </c>
      <c r="C2357" s="17" t="str">
        <f t="shared" si="68"/>
        <v>213</v>
      </c>
      <c r="D2357" s="31" t="s">
        <v>1978</v>
      </c>
      <c r="I2357" s="32" t="s">
        <v>1978</v>
      </c>
      <c r="J2357" s="20">
        <v>529</v>
      </c>
      <c r="K2357" s="20" t="s">
        <v>2137</v>
      </c>
    </row>
    <row r="2358" spans="1:11">
      <c r="A2358" s="16" t="s">
        <v>2238</v>
      </c>
      <c r="B2358" s="17">
        <v>25</v>
      </c>
      <c r="C2358" s="17" t="str">
        <f t="shared" si="68"/>
        <v>213</v>
      </c>
      <c r="D2358" s="31" t="s">
        <v>1973</v>
      </c>
      <c r="I2358" s="32" t="s">
        <v>1973</v>
      </c>
      <c r="J2358" s="20">
        <v>25</v>
      </c>
      <c r="K2358" s="20" t="s">
        <v>2137</v>
      </c>
    </row>
    <row r="2359" spans="1:11">
      <c r="A2359" s="16" t="s">
        <v>2273</v>
      </c>
      <c r="B2359" s="17">
        <v>151</v>
      </c>
      <c r="C2359" s="17" t="str">
        <f t="shared" si="68"/>
        <v>213</v>
      </c>
      <c r="D2359" s="31" t="s">
        <v>1969</v>
      </c>
      <c r="I2359" s="32" t="s">
        <v>1969</v>
      </c>
      <c r="J2359" s="20">
        <v>151</v>
      </c>
      <c r="K2359" s="20" t="s">
        <v>2137</v>
      </c>
    </row>
    <row r="2360" spans="1:11">
      <c r="A2360" s="16" t="s">
        <v>2275</v>
      </c>
      <c r="B2360" s="17">
        <v>5</v>
      </c>
      <c r="C2360" s="17" t="str">
        <f t="shared" si="68"/>
        <v>213</v>
      </c>
      <c r="D2360" s="31" t="s">
        <v>1969</v>
      </c>
      <c r="I2360" s="32" t="s">
        <v>1969</v>
      </c>
      <c r="J2360" s="20">
        <v>5</v>
      </c>
      <c r="K2360" s="20" t="s">
        <v>2137</v>
      </c>
    </row>
    <row r="2361" spans="1:11">
      <c r="A2361" s="16" t="s">
        <v>2278</v>
      </c>
      <c r="B2361" s="17">
        <v>29</v>
      </c>
      <c r="C2361" s="17" t="str">
        <f t="shared" si="68"/>
        <v>213</v>
      </c>
      <c r="D2361" s="31" t="s">
        <v>1969</v>
      </c>
      <c r="I2361" s="32" t="s">
        <v>1969</v>
      </c>
      <c r="J2361" s="20">
        <v>29</v>
      </c>
      <c r="K2361" s="20" t="s">
        <v>2137</v>
      </c>
    </row>
    <row r="2362" spans="1:11">
      <c r="A2362" s="16" t="s">
        <v>2279</v>
      </c>
      <c r="B2362" s="17">
        <v>274</v>
      </c>
      <c r="C2362" s="17" t="str">
        <f t="shared" si="68"/>
        <v>213</v>
      </c>
      <c r="D2362" s="31" t="s">
        <v>1978</v>
      </c>
      <c r="I2362" s="32" t="s">
        <v>1978</v>
      </c>
      <c r="J2362" s="20">
        <v>274</v>
      </c>
      <c r="K2362" s="20" t="s">
        <v>2137</v>
      </c>
    </row>
    <row r="2363" spans="1:11">
      <c r="A2363" s="16" t="s">
        <v>2272</v>
      </c>
      <c r="B2363" s="17">
        <v>200</v>
      </c>
      <c r="C2363" s="17" t="str">
        <f t="shared" si="68"/>
        <v>213</v>
      </c>
      <c r="D2363" s="31" t="s">
        <v>1978</v>
      </c>
      <c r="I2363" s="32" t="s">
        <v>1978</v>
      </c>
      <c r="J2363" s="20">
        <v>200</v>
      </c>
      <c r="K2363" s="20" t="s">
        <v>2137</v>
      </c>
    </row>
    <row r="2364" spans="1:11">
      <c r="A2364" s="16" t="s">
        <v>2273</v>
      </c>
      <c r="B2364" s="17">
        <v>5</v>
      </c>
      <c r="C2364" s="17" t="str">
        <f t="shared" si="68"/>
        <v>213</v>
      </c>
      <c r="D2364" s="31" t="s">
        <v>1978</v>
      </c>
      <c r="I2364" s="32" t="s">
        <v>1978</v>
      </c>
      <c r="J2364" s="20">
        <v>5</v>
      </c>
      <c r="K2364" s="20" t="s">
        <v>2137</v>
      </c>
    </row>
    <row r="2365" spans="1:11">
      <c r="A2365" s="16" t="s">
        <v>2272</v>
      </c>
      <c r="B2365" s="17">
        <v>485</v>
      </c>
      <c r="C2365" s="17" t="str">
        <f t="shared" si="68"/>
        <v>213</v>
      </c>
      <c r="D2365" s="31" t="s">
        <v>1978</v>
      </c>
      <c r="I2365" s="32" t="s">
        <v>1978</v>
      </c>
      <c r="J2365" s="20">
        <v>485</v>
      </c>
      <c r="K2365" s="20" t="s">
        <v>2137</v>
      </c>
    </row>
    <row r="2366" spans="1:11">
      <c r="A2366" s="16" t="s">
        <v>2272</v>
      </c>
      <c r="B2366" s="17">
        <v>30</v>
      </c>
      <c r="C2366" s="17" t="str">
        <f t="shared" si="68"/>
        <v>213</v>
      </c>
      <c r="D2366" s="31" t="s">
        <v>1978</v>
      </c>
      <c r="I2366" s="32" t="s">
        <v>1978</v>
      </c>
      <c r="J2366" s="20">
        <v>30</v>
      </c>
      <c r="K2366" s="20" t="s">
        <v>2137</v>
      </c>
    </row>
    <row r="2367" spans="1:11">
      <c r="A2367" s="16" t="s">
        <v>2272</v>
      </c>
      <c r="B2367" s="17">
        <v>50</v>
      </c>
      <c r="C2367" s="17" t="str">
        <f t="shared" si="68"/>
        <v>213</v>
      </c>
      <c r="D2367" s="31" t="s">
        <v>1978</v>
      </c>
      <c r="I2367" s="32" t="s">
        <v>1978</v>
      </c>
      <c r="J2367" s="20">
        <v>50</v>
      </c>
      <c r="K2367" s="20" t="s">
        <v>2137</v>
      </c>
    </row>
    <row r="2368" spans="1:11">
      <c r="A2368" s="16" t="s">
        <v>2275</v>
      </c>
      <c r="B2368" s="17">
        <v>600</v>
      </c>
      <c r="C2368" s="17" t="str">
        <f t="shared" si="68"/>
        <v>213</v>
      </c>
      <c r="D2368" s="31" t="s">
        <v>1978</v>
      </c>
      <c r="I2368" s="32" t="s">
        <v>1978</v>
      </c>
      <c r="J2368" s="20">
        <v>600</v>
      </c>
      <c r="K2368" s="20" t="s">
        <v>2137</v>
      </c>
    </row>
    <row r="2369" spans="1:11">
      <c r="A2369" s="16" t="s">
        <v>2275</v>
      </c>
      <c r="B2369" s="17">
        <v>120</v>
      </c>
      <c r="C2369" s="17" t="str">
        <f t="shared" si="68"/>
        <v>213</v>
      </c>
      <c r="D2369" s="31" t="s">
        <v>1978</v>
      </c>
      <c r="I2369" s="32" t="s">
        <v>1978</v>
      </c>
      <c r="J2369" s="20">
        <v>120</v>
      </c>
      <c r="K2369" s="20" t="s">
        <v>2137</v>
      </c>
    </row>
    <row r="2370" spans="1:11">
      <c r="A2370" s="16" t="s">
        <v>2280</v>
      </c>
      <c r="B2370" s="17">
        <v>171</v>
      </c>
      <c r="C2370" s="17" t="str">
        <f t="shared" si="68"/>
        <v>213</v>
      </c>
      <c r="D2370" s="31" t="s">
        <v>1978</v>
      </c>
      <c r="I2370" s="32" t="s">
        <v>1978</v>
      </c>
      <c r="J2370" s="20">
        <v>171</v>
      </c>
      <c r="K2370" s="20" t="s">
        <v>2137</v>
      </c>
    </row>
    <row r="2371" spans="1:11">
      <c r="A2371" s="16" t="s">
        <v>2280</v>
      </c>
      <c r="B2371" s="17">
        <v>6</v>
      </c>
      <c r="C2371" s="17" t="str">
        <f t="shared" ref="C2371:C2434" si="69">MID(A2371,1,3)</f>
        <v>213</v>
      </c>
      <c r="D2371" s="31" t="s">
        <v>1978</v>
      </c>
      <c r="I2371" s="32" t="s">
        <v>1978</v>
      </c>
      <c r="J2371" s="20">
        <v>6</v>
      </c>
      <c r="K2371" s="20" t="s">
        <v>2137</v>
      </c>
    </row>
    <row r="2372" spans="1:11">
      <c r="A2372" s="16" t="s">
        <v>2272</v>
      </c>
      <c r="B2372" s="17">
        <v>105</v>
      </c>
      <c r="C2372" s="17" t="str">
        <f t="shared" si="69"/>
        <v>213</v>
      </c>
      <c r="D2372" s="31" t="s">
        <v>1978</v>
      </c>
      <c r="I2372" s="32" t="s">
        <v>1978</v>
      </c>
      <c r="J2372" s="20">
        <v>105</v>
      </c>
      <c r="K2372" s="20" t="s">
        <v>2137</v>
      </c>
    </row>
    <row r="2373" spans="1:11">
      <c r="A2373" s="16" t="s">
        <v>2277</v>
      </c>
      <c r="B2373" s="17">
        <v>20</v>
      </c>
      <c r="C2373" s="17" t="str">
        <f t="shared" si="69"/>
        <v>213</v>
      </c>
      <c r="D2373" s="31" t="s">
        <v>1978</v>
      </c>
      <c r="I2373" s="32" t="s">
        <v>1978</v>
      </c>
      <c r="J2373" s="20">
        <v>20</v>
      </c>
      <c r="K2373" s="20" t="s">
        <v>2137</v>
      </c>
    </row>
    <row r="2374" spans="1:11">
      <c r="A2374" s="16" t="s">
        <v>2238</v>
      </c>
      <c r="B2374" s="17">
        <v>7</v>
      </c>
      <c r="C2374" s="17" t="str">
        <f t="shared" si="69"/>
        <v>213</v>
      </c>
      <c r="D2374" s="31" t="s">
        <v>1978</v>
      </c>
      <c r="I2374" s="32" t="s">
        <v>1978</v>
      </c>
      <c r="J2374" s="20">
        <v>7</v>
      </c>
      <c r="K2374" s="20" t="s">
        <v>2137</v>
      </c>
    </row>
    <row r="2375" spans="1:11">
      <c r="A2375" s="16" t="s">
        <v>2273</v>
      </c>
      <c r="B2375" s="17">
        <v>184</v>
      </c>
      <c r="C2375" s="17" t="str">
        <f t="shared" si="69"/>
        <v>213</v>
      </c>
      <c r="D2375" s="31" t="s">
        <v>1978</v>
      </c>
      <c r="I2375" s="32" t="s">
        <v>1978</v>
      </c>
      <c r="J2375" s="20">
        <v>184</v>
      </c>
      <c r="K2375" s="20" t="s">
        <v>2137</v>
      </c>
    </row>
    <row r="2376" spans="1:11">
      <c r="A2376" s="16" t="s">
        <v>2273</v>
      </c>
      <c r="B2376" s="17">
        <v>151</v>
      </c>
      <c r="C2376" s="17" t="str">
        <f t="shared" si="69"/>
        <v>213</v>
      </c>
      <c r="D2376" s="31" t="s">
        <v>1978</v>
      </c>
      <c r="I2376" s="32" t="s">
        <v>1978</v>
      </c>
      <c r="J2376" s="20">
        <v>151</v>
      </c>
      <c r="K2376" s="20" t="s">
        <v>2137</v>
      </c>
    </row>
    <row r="2377" spans="1:11">
      <c r="A2377" s="16" t="s">
        <v>2273</v>
      </c>
      <c r="B2377" s="17">
        <v>437</v>
      </c>
      <c r="C2377" s="17" t="str">
        <f t="shared" si="69"/>
        <v>213</v>
      </c>
      <c r="D2377" s="31" t="s">
        <v>1978</v>
      </c>
      <c r="I2377" s="32" t="s">
        <v>1978</v>
      </c>
      <c r="J2377" s="20">
        <v>437</v>
      </c>
      <c r="K2377" s="20" t="s">
        <v>2137</v>
      </c>
    </row>
    <row r="2378" spans="1:11">
      <c r="A2378" s="16" t="s">
        <v>2275</v>
      </c>
      <c r="B2378" s="17">
        <v>580</v>
      </c>
      <c r="C2378" s="17" t="str">
        <f t="shared" si="69"/>
        <v>213</v>
      </c>
      <c r="D2378" s="31" t="s">
        <v>1978</v>
      </c>
      <c r="I2378" s="32" t="s">
        <v>1978</v>
      </c>
      <c r="J2378" s="20">
        <v>580</v>
      </c>
      <c r="K2378" s="20" t="s">
        <v>2137</v>
      </c>
    </row>
    <row r="2379" spans="1:11">
      <c r="A2379" s="16" t="s">
        <v>2275</v>
      </c>
      <c r="B2379" s="17">
        <v>10</v>
      </c>
      <c r="C2379" s="17" t="str">
        <f t="shared" si="69"/>
        <v>213</v>
      </c>
      <c r="D2379" s="31" t="s">
        <v>1978</v>
      </c>
      <c r="I2379" s="32" t="s">
        <v>1978</v>
      </c>
      <c r="J2379" s="20">
        <v>10</v>
      </c>
      <c r="K2379" s="20" t="s">
        <v>2137</v>
      </c>
    </row>
    <row r="2380" spans="1:11">
      <c r="A2380" s="16" t="s">
        <v>2272</v>
      </c>
      <c r="B2380" s="17">
        <v>30</v>
      </c>
      <c r="C2380" s="17" t="str">
        <f t="shared" si="69"/>
        <v>213</v>
      </c>
      <c r="D2380" s="31" t="s">
        <v>1978</v>
      </c>
      <c r="I2380" s="32" t="s">
        <v>1978</v>
      </c>
      <c r="J2380" s="20">
        <v>30</v>
      </c>
      <c r="K2380" s="20" t="s">
        <v>2137</v>
      </c>
    </row>
    <row r="2381" spans="1:11">
      <c r="A2381" s="16" t="s">
        <v>2136</v>
      </c>
      <c r="B2381" s="17">
        <v>1</v>
      </c>
      <c r="C2381" s="17" t="str">
        <f t="shared" si="69"/>
        <v>213</v>
      </c>
      <c r="D2381" s="31" t="s">
        <v>1972</v>
      </c>
      <c r="I2381" s="32" t="s">
        <v>1972</v>
      </c>
      <c r="J2381" s="20">
        <v>1</v>
      </c>
      <c r="K2381" s="20" t="s">
        <v>2137</v>
      </c>
    </row>
    <row r="2382" spans="1:11">
      <c r="A2382" s="16" t="s">
        <v>1976</v>
      </c>
      <c r="B2382" s="17">
        <v>1</v>
      </c>
      <c r="C2382" s="17" t="str">
        <f t="shared" si="69"/>
        <v>221</v>
      </c>
      <c r="D2382" s="31" t="s">
        <v>1974</v>
      </c>
      <c r="I2382" s="32" t="s">
        <v>1974</v>
      </c>
      <c r="J2382" s="20">
        <v>1</v>
      </c>
      <c r="K2382" s="20" t="s">
        <v>2173</v>
      </c>
    </row>
    <row r="2383" spans="1:11">
      <c r="A2383" s="16" t="s">
        <v>2138</v>
      </c>
      <c r="B2383" s="17">
        <v>1</v>
      </c>
      <c r="C2383" s="17" t="str">
        <f t="shared" si="69"/>
        <v>213</v>
      </c>
      <c r="D2383" s="31" t="s">
        <v>1974</v>
      </c>
      <c r="I2383" s="32" t="s">
        <v>1974</v>
      </c>
      <c r="J2383" s="20">
        <v>1</v>
      </c>
      <c r="K2383" s="20" t="s">
        <v>2137</v>
      </c>
    </row>
    <row r="2384" spans="1:11">
      <c r="A2384" s="16" t="s">
        <v>2138</v>
      </c>
      <c r="B2384" s="17">
        <v>29</v>
      </c>
      <c r="C2384" s="17" t="str">
        <f t="shared" si="69"/>
        <v>213</v>
      </c>
      <c r="D2384" s="31" t="s">
        <v>2044</v>
      </c>
      <c r="I2384" s="32" t="s">
        <v>2044</v>
      </c>
      <c r="J2384" s="20">
        <v>29</v>
      </c>
      <c r="K2384" s="20" t="s">
        <v>2137</v>
      </c>
    </row>
    <row r="2385" spans="1:11">
      <c r="A2385" s="16" t="s">
        <v>2062</v>
      </c>
      <c r="B2385" s="17">
        <v>1</v>
      </c>
      <c r="C2385" s="17" t="str">
        <f t="shared" si="69"/>
        <v>208</v>
      </c>
      <c r="D2385" s="31" t="s">
        <v>1973</v>
      </c>
      <c r="I2385" s="32" t="s">
        <v>1973</v>
      </c>
      <c r="J2385" s="20">
        <v>1</v>
      </c>
      <c r="K2385" s="20" t="s">
        <v>2069</v>
      </c>
    </row>
    <row r="2386" spans="1:11">
      <c r="A2386" s="16" t="s">
        <v>2062</v>
      </c>
      <c r="B2386" s="17">
        <v>1</v>
      </c>
      <c r="C2386" s="17" t="str">
        <f t="shared" si="69"/>
        <v>208</v>
      </c>
      <c r="D2386" s="31" t="s">
        <v>1973</v>
      </c>
      <c r="I2386" s="32" t="s">
        <v>1973</v>
      </c>
      <c r="J2386" s="20">
        <v>1</v>
      </c>
      <c r="K2386" s="20" t="s">
        <v>2069</v>
      </c>
    </row>
    <row r="2387" spans="1:11">
      <c r="A2387" s="16" t="s">
        <v>2145</v>
      </c>
      <c r="B2387" s="17">
        <v>9</v>
      </c>
      <c r="C2387" s="17" t="str">
        <f t="shared" si="69"/>
        <v>213</v>
      </c>
      <c r="D2387" s="31" t="s">
        <v>1974</v>
      </c>
      <c r="I2387" s="32" t="s">
        <v>1974</v>
      </c>
      <c r="J2387" s="20">
        <v>9</v>
      </c>
      <c r="K2387" s="20" t="s">
        <v>2137</v>
      </c>
    </row>
    <row r="2388" spans="1:11">
      <c r="A2388" s="16" t="s">
        <v>2062</v>
      </c>
      <c r="B2388" s="17">
        <v>1</v>
      </c>
      <c r="C2388" s="17" t="str">
        <f t="shared" si="69"/>
        <v>208</v>
      </c>
      <c r="D2388" s="31" t="s">
        <v>1973</v>
      </c>
      <c r="I2388" s="32" t="s">
        <v>1973</v>
      </c>
      <c r="J2388" s="20">
        <v>1</v>
      </c>
      <c r="K2388" s="20" t="s">
        <v>2069</v>
      </c>
    </row>
    <row r="2389" spans="1:11">
      <c r="A2389" s="16" t="s">
        <v>1976</v>
      </c>
      <c r="B2389" s="17">
        <v>1</v>
      </c>
      <c r="C2389" s="17" t="str">
        <f t="shared" si="69"/>
        <v>221</v>
      </c>
      <c r="D2389" s="31" t="s">
        <v>1974</v>
      </c>
      <c r="I2389" s="32" t="s">
        <v>1974</v>
      </c>
      <c r="J2389" s="20">
        <v>1</v>
      </c>
      <c r="K2389" s="20" t="s">
        <v>2173</v>
      </c>
    </row>
    <row r="2390" spans="1:11">
      <c r="A2390" s="16" t="s">
        <v>2001</v>
      </c>
      <c r="B2390" s="17">
        <v>1</v>
      </c>
      <c r="C2390" s="17" t="str">
        <f t="shared" si="69"/>
        <v>208</v>
      </c>
      <c r="D2390" s="31" t="s">
        <v>1974</v>
      </c>
      <c r="I2390" s="32" t="s">
        <v>1974</v>
      </c>
      <c r="J2390" s="20">
        <v>1</v>
      </c>
      <c r="K2390" s="20" t="s">
        <v>2069</v>
      </c>
    </row>
    <row r="2391" spans="1:11">
      <c r="A2391" s="16" t="s">
        <v>1976</v>
      </c>
      <c r="B2391" s="17">
        <v>2</v>
      </c>
      <c r="C2391" s="17" t="str">
        <f t="shared" si="69"/>
        <v>221</v>
      </c>
      <c r="D2391" s="31" t="s">
        <v>1974</v>
      </c>
      <c r="I2391" s="32" t="s">
        <v>1974</v>
      </c>
      <c r="J2391" s="20">
        <v>2</v>
      </c>
      <c r="K2391" s="20" t="s">
        <v>2173</v>
      </c>
    </row>
    <row r="2392" spans="1:11">
      <c r="A2392" s="16" t="s">
        <v>2062</v>
      </c>
      <c r="B2392" s="17">
        <v>1</v>
      </c>
      <c r="C2392" s="17" t="str">
        <f t="shared" si="69"/>
        <v>208</v>
      </c>
      <c r="D2392" s="31" t="s">
        <v>1973</v>
      </c>
      <c r="I2392" s="32" t="s">
        <v>1973</v>
      </c>
      <c r="J2392" s="20">
        <v>1</v>
      </c>
      <c r="K2392" s="20" t="s">
        <v>2069</v>
      </c>
    </row>
    <row r="2393" spans="1:11">
      <c r="A2393" s="16" t="s">
        <v>2062</v>
      </c>
      <c r="B2393" s="17">
        <v>1</v>
      </c>
      <c r="C2393" s="17" t="str">
        <f t="shared" si="69"/>
        <v>208</v>
      </c>
      <c r="D2393" s="31" t="s">
        <v>1973</v>
      </c>
      <c r="I2393" s="32" t="s">
        <v>1973</v>
      </c>
      <c r="J2393" s="20">
        <v>1</v>
      </c>
      <c r="K2393" s="20" t="s">
        <v>2069</v>
      </c>
    </row>
    <row r="2394" spans="1:11">
      <c r="A2394" s="16" t="s">
        <v>2145</v>
      </c>
      <c r="B2394" s="17">
        <v>3</v>
      </c>
      <c r="C2394" s="17" t="str">
        <f t="shared" si="69"/>
        <v>213</v>
      </c>
      <c r="D2394" s="31" t="s">
        <v>1974</v>
      </c>
      <c r="I2394" s="32" t="s">
        <v>1974</v>
      </c>
      <c r="J2394" s="20">
        <v>3</v>
      </c>
      <c r="K2394" s="20" t="s">
        <v>2137</v>
      </c>
    </row>
    <row r="2395" spans="1:11">
      <c r="A2395" s="16" t="s">
        <v>2144</v>
      </c>
      <c r="B2395" s="17">
        <v>2</v>
      </c>
      <c r="C2395" s="17" t="str">
        <f t="shared" si="69"/>
        <v>213</v>
      </c>
      <c r="D2395" s="31" t="s">
        <v>1974</v>
      </c>
      <c r="I2395" s="32" t="s">
        <v>1974</v>
      </c>
      <c r="J2395" s="20">
        <v>2</v>
      </c>
      <c r="K2395" s="20" t="s">
        <v>2137</v>
      </c>
    </row>
    <row r="2396" spans="1:11">
      <c r="A2396" s="16" t="s">
        <v>1976</v>
      </c>
      <c r="B2396" s="17">
        <v>3</v>
      </c>
      <c r="C2396" s="17" t="str">
        <f t="shared" si="69"/>
        <v>221</v>
      </c>
      <c r="D2396" s="31" t="s">
        <v>1974</v>
      </c>
      <c r="I2396" s="32" t="s">
        <v>1974</v>
      </c>
      <c r="J2396" s="20">
        <v>3</v>
      </c>
      <c r="K2396" s="20" t="s">
        <v>2173</v>
      </c>
    </row>
    <row r="2397" spans="1:11">
      <c r="A2397" s="16" t="s">
        <v>2062</v>
      </c>
      <c r="B2397" s="17">
        <v>1</v>
      </c>
      <c r="C2397" s="17" t="str">
        <f t="shared" si="69"/>
        <v>208</v>
      </c>
      <c r="D2397" s="31" t="s">
        <v>1973</v>
      </c>
      <c r="I2397" s="32" t="s">
        <v>1973</v>
      </c>
      <c r="J2397" s="20">
        <v>1</v>
      </c>
      <c r="K2397" s="20" t="s">
        <v>2069</v>
      </c>
    </row>
    <row r="2398" spans="1:11">
      <c r="A2398" s="16" t="s">
        <v>2062</v>
      </c>
      <c r="B2398" s="17">
        <v>1</v>
      </c>
      <c r="C2398" s="17" t="str">
        <f t="shared" si="69"/>
        <v>208</v>
      </c>
      <c r="D2398" s="31" t="s">
        <v>1973</v>
      </c>
      <c r="I2398" s="32" t="s">
        <v>1973</v>
      </c>
      <c r="J2398" s="20">
        <v>1</v>
      </c>
      <c r="K2398" s="20" t="s">
        <v>2069</v>
      </c>
    </row>
    <row r="2399" spans="1:11">
      <c r="A2399" s="16" t="s">
        <v>2145</v>
      </c>
      <c r="B2399" s="17">
        <v>2</v>
      </c>
      <c r="C2399" s="17" t="str">
        <f t="shared" si="69"/>
        <v>213</v>
      </c>
      <c r="D2399" s="31" t="s">
        <v>1974</v>
      </c>
      <c r="I2399" s="32" t="s">
        <v>1974</v>
      </c>
      <c r="J2399" s="20">
        <v>2</v>
      </c>
      <c r="K2399" s="20" t="s">
        <v>2137</v>
      </c>
    </row>
    <row r="2400" spans="1:11">
      <c r="A2400" s="16" t="s">
        <v>2281</v>
      </c>
      <c r="B2400" s="17">
        <v>7</v>
      </c>
      <c r="C2400" s="17" t="str">
        <f t="shared" si="69"/>
        <v>213</v>
      </c>
      <c r="D2400" s="31" t="s">
        <v>1974</v>
      </c>
      <c r="I2400" s="32" t="s">
        <v>1974</v>
      </c>
      <c r="J2400" s="20">
        <v>7</v>
      </c>
      <c r="K2400" s="20" t="s">
        <v>2137</v>
      </c>
    </row>
    <row r="2401" spans="1:11">
      <c r="A2401" s="16" t="s">
        <v>1976</v>
      </c>
      <c r="B2401" s="17">
        <v>1</v>
      </c>
      <c r="C2401" s="17" t="str">
        <f t="shared" si="69"/>
        <v>221</v>
      </c>
      <c r="D2401" s="31" t="s">
        <v>1974</v>
      </c>
      <c r="I2401" s="32" t="s">
        <v>1974</v>
      </c>
      <c r="J2401" s="20">
        <v>1</v>
      </c>
      <c r="K2401" s="20" t="s">
        <v>2173</v>
      </c>
    </row>
    <row r="2402" spans="1:11">
      <c r="A2402" s="16" t="s">
        <v>2027</v>
      </c>
      <c r="B2402" s="17">
        <v>10</v>
      </c>
      <c r="C2402" s="17" t="str">
        <f t="shared" si="69"/>
        <v>201</v>
      </c>
      <c r="D2402" s="31" t="s">
        <v>1974</v>
      </c>
      <c r="I2402" s="32" t="s">
        <v>1974</v>
      </c>
      <c r="J2402" s="20">
        <v>10</v>
      </c>
      <c r="K2402" s="20" t="s">
        <v>1971</v>
      </c>
    </row>
    <row r="2403" spans="1:11">
      <c r="A2403" s="16" t="s">
        <v>2142</v>
      </c>
      <c r="B2403" s="17">
        <v>1</v>
      </c>
      <c r="C2403" s="17" t="str">
        <f t="shared" si="69"/>
        <v>213</v>
      </c>
      <c r="D2403" s="31" t="s">
        <v>1974</v>
      </c>
      <c r="I2403" s="32" t="s">
        <v>1974</v>
      </c>
      <c r="J2403" s="20">
        <v>1</v>
      </c>
      <c r="K2403" s="20" t="s">
        <v>2137</v>
      </c>
    </row>
    <row r="2404" spans="1:11">
      <c r="A2404" s="16" t="s">
        <v>1970</v>
      </c>
      <c r="B2404" s="17">
        <v>2</v>
      </c>
      <c r="C2404" s="17" t="str">
        <f t="shared" si="69"/>
        <v>208</v>
      </c>
      <c r="D2404" s="31" t="s">
        <v>1973</v>
      </c>
      <c r="I2404" s="32" t="s">
        <v>1973</v>
      </c>
      <c r="J2404" s="20">
        <v>2</v>
      </c>
      <c r="K2404" s="20" t="s">
        <v>2069</v>
      </c>
    </row>
    <row r="2405" spans="1:11">
      <c r="A2405" s="16" t="s">
        <v>1970</v>
      </c>
      <c r="B2405" s="17">
        <v>2</v>
      </c>
      <c r="C2405" s="17" t="str">
        <f t="shared" si="69"/>
        <v>208</v>
      </c>
      <c r="D2405" s="31" t="s">
        <v>1973</v>
      </c>
      <c r="I2405" s="32" t="s">
        <v>1973</v>
      </c>
      <c r="J2405" s="20">
        <v>2</v>
      </c>
      <c r="K2405" s="20" t="s">
        <v>2069</v>
      </c>
    </row>
    <row r="2406" spans="1:11">
      <c r="A2406" s="16" t="s">
        <v>2150</v>
      </c>
      <c r="B2406" s="17">
        <v>2</v>
      </c>
      <c r="C2406" s="17" t="str">
        <f t="shared" si="69"/>
        <v>213</v>
      </c>
      <c r="D2406" s="31" t="s">
        <v>1969</v>
      </c>
      <c r="I2406" s="32" t="s">
        <v>1969</v>
      </c>
      <c r="J2406" s="20">
        <v>2</v>
      </c>
      <c r="K2406" s="20" t="s">
        <v>2137</v>
      </c>
    </row>
    <row r="2407" spans="1:11">
      <c r="A2407" s="16" t="s">
        <v>2153</v>
      </c>
      <c r="B2407" s="17">
        <v>3</v>
      </c>
      <c r="C2407" s="17" t="str">
        <f t="shared" si="69"/>
        <v>213</v>
      </c>
      <c r="D2407" s="31" t="s">
        <v>1978</v>
      </c>
      <c r="I2407" s="32" t="s">
        <v>1978</v>
      </c>
      <c r="J2407" s="20">
        <v>3</v>
      </c>
      <c r="K2407" s="20" t="s">
        <v>2137</v>
      </c>
    </row>
    <row r="2408" spans="1:11">
      <c r="A2408" s="16" t="s">
        <v>2151</v>
      </c>
      <c r="B2408" s="17">
        <v>428</v>
      </c>
      <c r="C2408" s="17" t="str">
        <f t="shared" si="69"/>
        <v>213</v>
      </c>
      <c r="D2408" s="31" t="s">
        <v>1978</v>
      </c>
      <c r="I2408" s="32" t="s">
        <v>1978</v>
      </c>
      <c r="J2408" s="20">
        <v>428</v>
      </c>
      <c r="K2408" s="20" t="s">
        <v>2137</v>
      </c>
    </row>
    <row r="2409" spans="1:11">
      <c r="A2409" s="16" t="s">
        <v>2150</v>
      </c>
      <c r="B2409" s="17">
        <v>118</v>
      </c>
      <c r="C2409" s="17" t="str">
        <f t="shared" si="69"/>
        <v>213</v>
      </c>
      <c r="D2409" s="31" t="s">
        <v>1978</v>
      </c>
      <c r="I2409" s="32" t="s">
        <v>1978</v>
      </c>
      <c r="J2409" s="20">
        <v>118</v>
      </c>
      <c r="K2409" s="20" t="s">
        <v>2137</v>
      </c>
    </row>
    <row r="2410" spans="1:11">
      <c r="A2410" s="16" t="s">
        <v>2152</v>
      </c>
      <c r="B2410" s="17">
        <v>594</v>
      </c>
      <c r="C2410" s="17" t="str">
        <f t="shared" si="69"/>
        <v>213</v>
      </c>
      <c r="D2410" s="31" t="s">
        <v>1980</v>
      </c>
      <c r="I2410" s="32" t="s">
        <v>1980</v>
      </c>
      <c r="J2410" s="20">
        <v>594</v>
      </c>
      <c r="K2410" s="20" t="s">
        <v>2137</v>
      </c>
    </row>
    <row r="2411" spans="1:11">
      <c r="A2411" s="16" t="s">
        <v>2153</v>
      </c>
      <c r="B2411" s="17">
        <v>1</v>
      </c>
      <c r="C2411" s="17" t="str">
        <f t="shared" si="69"/>
        <v>213</v>
      </c>
      <c r="D2411" s="31" t="s">
        <v>1969</v>
      </c>
      <c r="I2411" s="32" t="s">
        <v>1969</v>
      </c>
      <c r="J2411" s="20">
        <v>1</v>
      </c>
      <c r="K2411" s="20" t="s">
        <v>2137</v>
      </c>
    </row>
    <row r="2412" spans="1:11">
      <c r="A2412" s="16" t="s">
        <v>2282</v>
      </c>
      <c r="B2412" s="17">
        <v>200</v>
      </c>
      <c r="C2412" s="17" t="str">
        <f t="shared" si="69"/>
        <v>213</v>
      </c>
      <c r="D2412" s="31" t="s">
        <v>1980</v>
      </c>
      <c r="I2412" s="32" t="s">
        <v>1980</v>
      </c>
      <c r="J2412" s="20">
        <v>200</v>
      </c>
      <c r="K2412" s="20" t="s">
        <v>2137</v>
      </c>
    </row>
    <row r="2413" spans="1:11">
      <c r="A2413" s="16" t="s">
        <v>2062</v>
      </c>
      <c r="B2413" s="17">
        <v>1</v>
      </c>
      <c r="C2413" s="17" t="str">
        <f t="shared" si="69"/>
        <v>208</v>
      </c>
      <c r="D2413" s="31" t="s">
        <v>1972</v>
      </c>
      <c r="I2413" s="32" t="s">
        <v>1972</v>
      </c>
      <c r="J2413" s="20">
        <v>1</v>
      </c>
      <c r="K2413" s="20" t="s">
        <v>2069</v>
      </c>
    </row>
    <row r="2414" spans="1:11">
      <c r="A2414" s="16" t="s">
        <v>1976</v>
      </c>
      <c r="B2414" s="17">
        <v>2</v>
      </c>
      <c r="C2414" s="17" t="str">
        <f t="shared" si="69"/>
        <v>221</v>
      </c>
      <c r="D2414" s="31" t="s">
        <v>1972</v>
      </c>
      <c r="I2414" s="32" t="s">
        <v>1972</v>
      </c>
      <c r="J2414" s="20">
        <v>2</v>
      </c>
      <c r="K2414" s="20" t="s">
        <v>2173</v>
      </c>
    </row>
    <row r="2415" spans="1:11">
      <c r="A2415" s="16" t="s">
        <v>2062</v>
      </c>
      <c r="B2415" s="17">
        <v>1</v>
      </c>
      <c r="C2415" s="17" t="str">
        <f t="shared" si="69"/>
        <v>208</v>
      </c>
      <c r="D2415" s="31" t="s">
        <v>1972</v>
      </c>
      <c r="I2415" s="32" t="s">
        <v>1972</v>
      </c>
      <c r="J2415" s="20">
        <v>1</v>
      </c>
      <c r="K2415" s="20" t="s">
        <v>2069</v>
      </c>
    </row>
    <row r="2416" spans="1:11">
      <c r="A2416" s="16" t="s">
        <v>2151</v>
      </c>
      <c r="B2416" s="17">
        <v>2</v>
      </c>
      <c r="C2416" s="17" t="str">
        <f t="shared" si="69"/>
        <v>213</v>
      </c>
      <c r="D2416" s="31" t="s">
        <v>1969</v>
      </c>
      <c r="I2416" s="32" t="s">
        <v>1969</v>
      </c>
      <c r="J2416" s="20">
        <v>2</v>
      </c>
      <c r="K2416" s="20" t="s">
        <v>2137</v>
      </c>
    </row>
    <row r="2417" spans="1:11">
      <c r="A2417" s="16" t="s">
        <v>1976</v>
      </c>
      <c r="B2417" s="17">
        <v>1</v>
      </c>
      <c r="C2417" s="17" t="str">
        <f t="shared" si="69"/>
        <v>221</v>
      </c>
      <c r="D2417" s="31" t="s">
        <v>1972</v>
      </c>
      <c r="I2417" s="32" t="s">
        <v>1972</v>
      </c>
      <c r="J2417" s="20">
        <v>1</v>
      </c>
      <c r="K2417" s="20" t="s">
        <v>2173</v>
      </c>
    </row>
    <row r="2418" spans="1:11">
      <c r="A2418" s="16" t="s">
        <v>2062</v>
      </c>
      <c r="B2418" s="17">
        <v>1</v>
      </c>
      <c r="C2418" s="17" t="str">
        <f t="shared" si="69"/>
        <v>208</v>
      </c>
      <c r="D2418" s="31" t="s">
        <v>1973</v>
      </c>
      <c r="I2418" s="32" t="s">
        <v>1973</v>
      </c>
      <c r="J2418" s="20">
        <v>1</v>
      </c>
      <c r="K2418" s="20" t="s">
        <v>2069</v>
      </c>
    </row>
    <row r="2419" spans="1:11">
      <c r="A2419" s="16" t="s">
        <v>2283</v>
      </c>
      <c r="B2419" s="17">
        <v>2</v>
      </c>
      <c r="C2419" s="17" t="str">
        <f t="shared" si="69"/>
        <v>213</v>
      </c>
      <c r="D2419" s="31" t="s">
        <v>1974</v>
      </c>
      <c r="I2419" s="32" t="s">
        <v>1974</v>
      </c>
      <c r="J2419" s="20">
        <v>2</v>
      </c>
      <c r="K2419" s="20" t="s">
        <v>2137</v>
      </c>
    </row>
    <row r="2420" spans="1:11">
      <c r="A2420" s="16" t="s">
        <v>1976</v>
      </c>
      <c r="B2420" s="17">
        <v>1</v>
      </c>
      <c r="C2420" s="17" t="str">
        <f t="shared" si="69"/>
        <v>221</v>
      </c>
      <c r="D2420" s="31" t="s">
        <v>1974</v>
      </c>
      <c r="I2420" s="32" t="s">
        <v>1974</v>
      </c>
      <c r="J2420" s="20">
        <v>1</v>
      </c>
      <c r="K2420" s="20" t="s">
        <v>2173</v>
      </c>
    </row>
    <row r="2421" spans="1:11">
      <c r="A2421" s="16" t="s">
        <v>2146</v>
      </c>
      <c r="B2421" s="17">
        <v>1</v>
      </c>
      <c r="C2421" s="17" t="str">
        <f t="shared" si="69"/>
        <v>213</v>
      </c>
      <c r="D2421" s="31" t="s">
        <v>1974</v>
      </c>
      <c r="I2421" s="32" t="s">
        <v>1974</v>
      </c>
      <c r="J2421" s="20">
        <v>1</v>
      </c>
      <c r="K2421" s="20" t="s">
        <v>2137</v>
      </c>
    </row>
    <row r="2422" spans="1:11">
      <c r="A2422" s="16" t="s">
        <v>2146</v>
      </c>
      <c r="B2422" s="17">
        <v>21</v>
      </c>
      <c r="C2422" s="17" t="str">
        <f t="shared" si="69"/>
        <v>213</v>
      </c>
      <c r="D2422" s="31" t="s">
        <v>1974</v>
      </c>
      <c r="I2422" s="32" t="s">
        <v>1974</v>
      </c>
      <c r="J2422" s="20">
        <v>21</v>
      </c>
      <c r="K2422" s="20" t="s">
        <v>2137</v>
      </c>
    </row>
    <row r="2423" spans="1:11">
      <c r="A2423" s="16" t="s">
        <v>2146</v>
      </c>
      <c r="B2423" s="17">
        <v>2</v>
      </c>
      <c r="C2423" s="17" t="str">
        <f t="shared" si="69"/>
        <v>213</v>
      </c>
      <c r="D2423" s="31" t="s">
        <v>1974</v>
      </c>
      <c r="I2423" s="32" t="s">
        <v>1974</v>
      </c>
      <c r="J2423" s="20">
        <v>2</v>
      </c>
      <c r="K2423" s="20" t="s">
        <v>2137</v>
      </c>
    </row>
    <row r="2424" spans="1:11">
      <c r="A2424" s="16" t="s">
        <v>2247</v>
      </c>
      <c r="B2424" s="17">
        <v>87</v>
      </c>
      <c r="C2424" s="17" t="str">
        <f t="shared" si="69"/>
        <v>211</v>
      </c>
      <c r="D2424" s="31" t="s">
        <v>1978</v>
      </c>
      <c r="I2424" s="32" t="s">
        <v>1978</v>
      </c>
      <c r="J2424" s="20">
        <v>87</v>
      </c>
      <c r="K2424" s="20" t="s">
        <v>2122</v>
      </c>
    </row>
    <row r="2425" spans="1:11">
      <c r="A2425" s="16" t="s">
        <v>2142</v>
      </c>
      <c r="B2425" s="17">
        <v>23</v>
      </c>
      <c r="C2425" s="17" t="str">
        <f t="shared" si="69"/>
        <v>213</v>
      </c>
      <c r="D2425" s="31" t="s">
        <v>1973</v>
      </c>
      <c r="I2425" s="32" t="s">
        <v>1973</v>
      </c>
      <c r="J2425" s="20">
        <v>23</v>
      </c>
      <c r="K2425" s="20" t="s">
        <v>2137</v>
      </c>
    </row>
    <row r="2426" spans="1:11">
      <c r="A2426" s="16" t="s">
        <v>2270</v>
      </c>
      <c r="B2426" s="17">
        <v>35</v>
      </c>
      <c r="C2426" s="17" t="str">
        <f t="shared" si="69"/>
        <v>213</v>
      </c>
      <c r="D2426" s="31" t="s">
        <v>2265</v>
      </c>
      <c r="I2426" s="32" t="s">
        <v>2265</v>
      </c>
      <c r="J2426" s="20">
        <v>35</v>
      </c>
      <c r="K2426" s="20" t="s">
        <v>2137</v>
      </c>
    </row>
    <row r="2427" spans="1:11">
      <c r="A2427" s="16" t="s">
        <v>2284</v>
      </c>
      <c r="B2427" s="17">
        <v>246</v>
      </c>
      <c r="C2427" s="17" t="str">
        <f t="shared" si="69"/>
        <v>213</v>
      </c>
      <c r="D2427" s="31" t="s">
        <v>2007</v>
      </c>
      <c r="I2427" s="32" t="s">
        <v>2007</v>
      </c>
      <c r="J2427" s="20">
        <v>246</v>
      </c>
      <c r="K2427" s="20" t="s">
        <v>2137</v>
      </c>
    </row>
    <row r="2428" spans="1:11">
      <c r="A2428" s="16" t="s">
        <v>2285</v>
      </c>
      <c r="B2428" s="17">
        <v>41</v>
      </c>
      <c r="C2428" s="17" t="str">
        <f t="shared" si="69"/>
        <v>213</v>
      </c>
      <c r="D2428" s="31" t="s">
        <v>2007</v>
      </c>
      <c r="I2428" s="32" t="s">
        <v>2007</v>
      </c>
      <c r="J2428" s="20">
        <v>41</v>
      </c>
      <c r="K2428" s="20" t="s">
        <v>2137</v>
      </c>
    </row>
    <row r="2429" spans="1:11">
      <c r="A2429" s="16" t="s">
        <v>2285</v>
      </c>
      <c r="B2429" s="17">
        <v>207</v>
      </c>
      <c r="C2429" s="17" t="str">
        <f t="shared" si="69"/>
        <v>213</v>
      </c>
      <c r="D2429" s="31" t="s">
        <v>2007</v>
      </c>
      <c r="I2429" s="32" t="s">
        <v>2007</v>
      </c>
      <c r="J2429" s="20">
        <v>207</v>
      </c>
      <c r="K2429" s="20" t="s">
        <v>2137</v>
      </c>
    </row>
    <row r="2430" spans="1:11">
      <c r="A2430" s="16" t="s">
        <v>2286</v>
      </c>
      <c r="B2430" s="17">
        <v>130</v>
      </c>
      <c r="C2430" s="17" t="str">
        <f t="shared" si="69"/>
        <v>217</v>
      </c>
      <c r="D2430" s="31" t="s">
        <v>2007</v>
      </c>
      <c r="I2430" s="32" t="s">
        <v>2007</v>
      </c>
      <c r="J2430" s="20">
        <v>130</v>
      </c>
      <c r="K2430" s="20" t="s">
        <v>2291</v>
      </c>
    </row>
    <row r="2431" spans="1:11">
      <c r="A2431" s="16" t="s">
        <v>2285</v>
      </c>
      <c r="B2431" s="17">
        <v>3</v>
      </c>
      <c r="C2431" s="17" t="str">
        <f t="shared" si="69"/>
        <v>213</v>
      </c>
      <c r="D2431" s="31" t="s">
        <v>2007</v>
      </c>
      <c r="I2431" s="32" t="s">
        <v>2007</v>
      </c>
      <c r="J2431" s="20">
        <v>3</v>
      </c>
      <c r="K2431" s="20" t="s">
        <v>2137</v>
      </c>
    </row>
    <row r="2432" spans="1:11">
      <c r="A2432" s="16" t="s">
        <v>2287</v>
      </c>
      <c r="B2432" s="17">
        <v>862</v>
      </c>
      <c r="C2432" s="17" t="str">
        <f t="shared" si="69"/>
        <v>213</v>
      </c>
      <c r="D2432" s="31" t="s">
        <v>1978</v>
      </c>
      <c r="I2432" s="32" t="s">
        <v>1978</v>
      </c>
      <c r="J2432" s="20">
        <v>862</v>
      </c>
      <c r="K2432" s="20" t="s">
        <v>2137</v>
      </c>
    </row>
    <row r="2433" spans="1:11">
      <c r="A2433" s="16" t="s">
        <v>2287</v>
      </c>
      <c r="B2433" s="17">
        <v>442</v>
      </c>
      <c r="C2433" s="17" t="str">
        <f t="shared" si="69"/>
        <v>213</v>
      </c>
      <c r="D2433" s="31" t="s">
        <v>1978</v>
      </c>
      <c r="I2433" s="32" t="s">
        <v>1978</v>
      </c>
      <c r="J2433" s="20">
        <v>442</v>
      </c>
      <c r="K2433" s="20" t="s">
        <v>2137</v>
      </c>
    </row>
    <row r="2434" spans="1:11">
      <c r="A2434" s="16" t="s">
        <v>2287</v>
      </c>
      <c r="B2434" s="17">
        <v>204</v>
      </c>
      <c r="C2434" s="17" t="str">
        <f t="shared" si="69"/>
        <v>213</v>
      </c>
      <c r="D2434" s="31" t="s">
        <v>1978</v>
      </c>
      <c r="I2434" s="32" t="s">
        <v>1978</v>
      </c>
      <c r="J2434" s="20">
        <v>204</v>
      </c>
      <c r="K2434" s="20" t="s">
        <v>2137</v>
      </c>
    </row>
    <row r="2435" spans="1:11">
      <c r="A2435" s="16" t="s">
        <v>2287</v>
      </c>
      <c r="B2435" s="17">
        <v>191</v>
      </c>
      <c r="C2435" s="17" t="str">
        <f t="shared" ref="C2435:C2456" si="70">MID(A2435,1,3)</f>
        <v>213</v>
      </c>
      <c r="D2435" s="31" t="s">
        <v>1978</v>
      </c>
      <c r="I2435" s="32" t="s">
        <v>1978</v>
      </c>
      <c r="J2435" s="20">
        <v>191</v>
      </c>
      <c r="K2435" s="20" t="s">
        <v>2137</v>
      </c>
    </row>
    <row r="2436" spans="1:11">
      <c r="A2436" s="16" t="s">
        <v>2287</v>
      </c>
      <c r="B2436" s="17">
        <v>6</v>
      </c>
      <c r="C2436" s="17" t="str">
        <f t="shared" si="70"/>
        <v>213</v>
      </c>
      <c r="D2436" s="31" t="s">
        <v>1978</v>
      </c>
      <c r="I2436" s="32" t="s">
        <v>1978</v>
      </c>
      <c r="J2436" s="20">
        <v>6</v>
      </c>
      <c r="K2436" s="20" t="s">
        <v>2137</v>
      </c>
    </row>
    <row r="2437" spans="1:11">
      <c r="A2437" s="16" t="s">
        <v>2151</v>
      </c>
      <c r="B2437" s="17">
        <v>2</v>
      </c>
      <c r="C2437" s="17" t="str">
        <f t="shared" si="70"/>
        <v>213</v>
      </c>
      <c r="D2437" s="31" t="s">
        <v>1978</v>
      </c>
      <c r="I2437" s="32" t="s">
        <v>1978</v>
      </c>
      <c r="J2437" s="20">
        <v>2</v>
      </c>
      <c r="K2437" s="20" t="s">
        <v>2137</v>
      </c>
    </row>
    <row r="2438" spans="1:11">
      <c r="A2438" s="16" t="s">
        <v>2288</v>
      </c>
      <c r="B2438" s="17">
        <v>24</v>
      </c>
      <c r="C2438" s="17" t="str">
        <f t="shared" si="70"/>
        <v>222</v>
      </c>
      <c r="D2438" s="31" t="s">
        <v>2007</v>
      </c>
      <c r="I2438" s="32" t="s">
        <v>2007</v>
      </c>
      <c r="J2438" s="20">
        <v>24</v>
      </c>
      <c r="K2438" s="20" t="s">
        <v>2176</v>
      </c>
    </row>
    <row r="2439" spans="1:11">
      <c r="A2439" s="16" t="s">
        <v>2288</v>
      </c>
      <c r="B2439" s="17">
        <v>218</v>
      </c>
      <c r="C2439" s="17" t="str">
        <f t="shared" si="70"/>
        <v>222</v>
      </c>
      <c r="D2439" s="31" t="s">
        <v>2007</v>
      </c>
      <c r="I2439" s="32" t="s">
        <v>2007</v>
      </c>
      <c r="J2439" s="20">
        <v>218</v>
      </c>
      <c r="K2439" s="20" t="s">
        <v>2176</v>
      </c>
    </row>
    <row r="2440" spans="1:11">
      <c r="A2440" s="16" t="s">
        <v>2285</v>
      </c>
      <c r="B2440" s="17">
        <v>27</v>
      </c>
      <c r="C2440" s="17" t="str">
        <f t="shared" si="70"/>
        <v>213</v>
      </c>
      <c r="D2440" s="31" t="s">
        <v>2265</v>
      </c>
      <c r="I2440" s="32" t="s">
        <v>2265</v>
      </c>
      <c r="J2440" s="20">
        <v>27</v>
      </c>
      <c r="K2440" s="20" t="s">
        <v>2137</v>
      </c>
    </row>
    <row r="2441" spans="1:11">
      <c r="A2441" s="16" t="s">
        <v>2272</v>
      </c>
      <c r="B2441" s="17">
        <v>136</v>
      </c>
      <c r="C2441" s="17" t="str">
        <f t="shared" si="70"/>
        <v>213</v>
      </c>
      <c r="D2441" s="31" t="s">
        <v>2265</v>
      </c>
      <c r="I2441" s="32" t="s">
        <v>2265</v>
      </c>
      <c r="J2441" s="20">
        <v>136</v>
      </c>
      <c r="K2441" s="20" t="s">
        <v>2137</v>
      </c>
    </row>
    <row r="2442" spans="1:11">
      <c r="A2442" s="16" t="s">
        <v>2041</v>
      </c>
      <c r="B2442" s="17">
        <v>1</v>
      </c>
      <c r="C2442" s="17" t="str">
        <f t="shared" si="70"/>
        <v>205</v>
      </c>
      <c r="D2442" s="31" t="s">
        <v>1978</v>
      </c>
      <c r="I2442" s="32" t="s">
        <v>1978</v>
      </c>
      <c r="J2442" s="20">
        <v>1</v>
      </c>
      <c r="K2442" s="20" t="s">
        <v>2038</v>
      </c>
    </row>
    <row r="2443" spans="1:11">
      <c r="A2443" s="16" t="s">
        <v>2014</v>
      </c>
      <c r="B2443" s="17">
        <v>6</v>
      </c>
      <c r="C2443" s="17" t="str">
        <f t="shared" si="70"/>
        <v>201</v>
      </c>
      <c r="D2443" s="31" t="s">
        <v>1973</v>
      </c>
      <c r="I2443" s="32" t="s">
        <v>1973</v>
      </c>
      <c r="J2443" s="20">
        <v>6</v>
      </c>
      <c r="K2443" s="20" t="s">
        <v>1971</v>
      </c>
    </row>
    <row r="2444" spans="1:11">
      <c r="A2444" s="16" t="s">
        <v>2251</v>
      </c>
      <c r="B2444" s="17">
        <v>265</v>
      </c>
      <c r="C2444" s="17" t="str">
        <f t="shared" si="70"/>
        <v>211</v>
      </c>
      <c r="D2444" s="31" t="s">
        <v>2265</v>
      </c>
      <c r="I2444" s="32" t="s">
        <v>2265</v>
      </c>
      <c r="J2444" s="20">
        <v>265</v>
      </c>
      <c r="K2444" s="20" t="s">
        <v>2122</v>
      </c>
    </row>
    <row r="2445" spans="1:11">
      <c r="A2445" s="16" t="s">
        <v>2253</v>
      </c>
      <c r="B2445" s="17">
        <v>89</v>
      </c>
      <c r="C2445" s="17" t="str">
        <f t="shared" si="70"/>
        <v>211</v>
      </c>
      <c r="D2445" s="31" t="s">
        <v>2265</v>
      </c>
      <c r="I2445" s="32" t="s">
        <v>2265</v>
      </c>
      <c r="J2445" s="20">
        <v>89</v>
      </c>
      <c r="K2445" s="20" t="s">
        <v>2122</v>
      </c>
    </row>
    <row r="2446" spans="1:11">
      <c r="A2446" s="16" t="s">
        <v>2145</v>
      </c>
      <c r="B2446" s="17">
        <v>6</v>
      </c>
      <c r="C2446" s="17" t="str">
        <f t="shared" si="70"/>
        <v>213</v>
      </c>
      <c r="D2446" s="31" t="s">
        <v>2265</v>
      </c>
      <c r="I2446" s="32" t="s">
        <v>2265</v>
      </c>
      <c r="J2446" s="20">
        <v>6</v>
      </c>
      <c r="K2446" s="20" t="s">
        <v>2137</v>
      </c>
    </row>
    <row r="2447" spans="1:11">
      <c r="A2447" s="16" t="s">
        <v>2205</v>
      </c>
      <c r="B2447" s="17">
        <v>27</v>
      </c>
      <c r="C2447" s="17" t="str">
        <f t="shared" si="70"/>
        <v>213</v>
      </c>
      <c r="D2447" s="31" t="s">
        <v>2265</v>
      </c>
      <c r="I2447" s="32" t="s">
        <v>2265</v>
      </c>
      <c r="J2447" s="20">
        <v>27</v>
      </c>
      <c r="K2447" s="20" t="s">
        <v>2137</v>
      </c>
    </row>
    <row r="2448" spans="1:11">
      <c r="A2448" s="16" t="s">
        <v>2289</v>
      </c>
      <c r="B2448" s="17">
        <v>100</v>
      </c>
      <c r="C2448" s="17" t="str">
        <f t="shared" si="70"/>
        <v>216</v>
      </c>
      <c r="D2448" s="31" t="s">
        <v>2265</v>
      </c>
      <c r="I2448" s="32" t="s">
        <v>2265</v>
      </c>
      <c r="J2448" s="20">
        <v>100</v>
      </c>
      <c r="K2448" s="20" t="s">
        <v>2168</v>
      </c>
    </row>
    <row r="2449" spans="1:11">
      <c r="A2449" s="16" t="s">
        <v>2099</v>
      </c>
      <c r="B2449" s="17">
        <v>159</v>
      </c>
      <c r="C2449" s="17" t="str">
        <f t="shared" si="70"/>
        <v>208</v>
      </c>
      <c r="D2449" s="31" t="s">
        <v>1973</v>
      </c>
      <c r="I2449" s="32" t="s">
        <v>1973</v>
      </c>
      <c r="J2449" s="20">
        <v>159</v>
      </c>
      <c r="K2449" s="20" t="s">
        <v>2069</v>
      </c>
    </row>
    <row r="2450" spans="1:11">
      <c r="A2450" s="16" t="s">
        <v>2208</v>
      </c>
      <c r="B2450" s="17">
        <v>1563</v>
      </c>
      <c r="C2450" s="17" t="str">
        <f t="shared" si="70"/>
        <v>208</v>
      </c>
      <c r="D2450" s="31" t="s">
        <v>1973</v>
      </c>
      <c r="I2450" s="32" t="s">
        <v>1973</v>
      </c>
      <c r="J2450" s="20">
        <v>1563</v>
      </c>
      <c r="K2450" s="20" t="s">
        <v>2069</v>
      </c>
    </row>
    <row r="2451" spans="1:11">
      <c r="A2451" s="16" t="s">
        <v>2072</v>
      </c>
      <c r="B2451" s="17">
        <v>21</v>
      </c>
      <c r="C2451" s="17" t="str">
        <f t="shared" si="70"/>
        <v>208</v>
      </c>
      <c r="D2451" s="31" t="s">
        <v>1973</v>
      </c>
      <c r="I2451" s="32" t="s">
        <v>1973</v>
      </c>
      <c r="J2451" s="20">
        <v>21</v>
      </c>
      <c r="K2451" s="20" t="s">
        <v>2069</v>
      </c>
    </row>
    <row r="2452" spans="1:11">
      <c r="A2452" s="16" t="s">
        <v>2072</v>
      </c>
      <c r="B2452" s="17">
        <v>49</v>
      </c>
      <c r="C2452" s="17" t="str">
        <f t="shared" si="70"/>
        <v>208</v>
      </c>
      <c r="D2452" s="31" t="s">
        <v>1973</v>
      </c>
      <c r="I2452" s="32" t="s">
        <v>1973</v>
      </c>
      <c r="J2452" s="20">
        <v>49</v>
      </c>
      <c r="K2452" s="20" t="s">
        <v>2069</v>
      </c>
    </row>
    <row r="2453" spans="1:11">
      <c r="A2453" s="16" t="s">
        <v>2290</v>
      </c>
      <c r="B2453" s="17">
        <v>2</v>
      </c>
      <c r="C2453" s="17" t="str">
        <f t="shared" si="70"/>
        <v>208</v>
      </c>
      <c r="D2453" s="31" t="s">
        <v>1973</v>
      </c>
      <c r="I2453" s="32" t="s">
        <v>1973</v>
      </c>
      <c r="J2453" s="20">
        <v>2</v>
      </c>
      <c r="K2453" s="20" t="s">
        <v>2069</v>
      </c>
    </row>
    <row r="2454" spans="1:11">
      <c r="A2454" s="16" t="s">
        <v>2290</v>
      </c>
      <c r="B2454" s="17">
        <v>58</v>
      </c>
      <c r="C2454" s="17" t="str">
        <f t="shared" si="70"/>
        <v>208</v>
      </c>
      <c r="D2454" s="31" t="s">
        <v>1973</v>
      </c>
      <c r="I2454" s="32" t="s">
        <v>1973</v>
      </c>
      <c r="J2454" s="20">
        <v>58</v>
      </c>
      <c r="K2454" s="20" t="s">
        <v>2069</v>
      </c>
    </row>
    <row r="2455" spans="1:11">
      <c r="A2455" s="16" t="s">
        <v>2230</v>
      </c>
      <c r="B2455" s="17">
        <v>1450</v>
      </c>
      <c r="C2455" s="17" t="str">
        <f t="shared" si="70"/>
        <v>211</v>
      </c>
      <c r="D2455" s="31" t="s">
        <v>2044</v>
      </c>
      <c r="I2455" s="32" t="s">
        <v>2044</v>
      </c>
      <c r="J2455" s="20">
        <v>1450</v>
      </c>
      <c r="K2455" s="20" t="s">
        <v>2122</v>
      </c>
    </row>
    <row r="2456" spans="1:11">
      <c r="A2456" s="16" t="s">
        <v>2230</v>
      </c>
      <c r="B2456" s="17">
        <v>130</v>
      </c>
      <c r="C2456" s="17" t="str">
        <f t="shared" si="70"/>
        <v>211</v>
      </c>
      <c r="D2456" s="31" t="s">
        <v>1978</v>
      </c>
      <c r="I2456" s="32" t="s">
        <v>1978</v>
      </c>
      <c r="J2456" s="20">
        <v>130</v>
      </c>
      <c r="K2456" s="20" t="s">
        <v>2122</v>
      </c>
    </row>
  </sheetData>
  <autoFilter ref="A1:P2456"/>
  <phoneticPr fontId="29" type="noConversion"/>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showZeros="0" workbookViewId="0">
      <pane ySplit="5" topLeftCell="A6" activePane="bottomLeft" state="frozen"/>
      <selection pane="bottomLeft" activeCell="R36" sqref="R36"/>
    </sheetView>
  </sheetViews>
  <sheetFormatPr defaultColWidth="9" defaultRowHeight="13.5"/>
  <cols>
    <col min="1" max="1" width="9" style="2"/>
    <col min="2" max="2" width="33.375" style="2" customWidth="1"/>
    <col min="3" max="18" width="7.375" style="2" customWidth="1"/>
    <col min="19" max="16384" width="9" style="2"/>
  </cols>
  <sheetData>
    <row r="1" spans="1:21" ht="14.25">
      <c r="A1" s="4" t="s">
        <v>1167</v>
      </c>
    </row>
    <row r="2" spans="1:21" s="1" customFormat="1" ht="22.5">
      <c r="A2" s="211" t="s">
        <v>1168</v>
      </c>
      <c r="B2" s="211"/>
      <c r="C2" s="211"/>
      <c r="D2" s="211"/>
      <c r="E2" s="211"/>
      <c r="F2" s="211"/>
      <c r="G2" s="211"/>
      <c r="H2" s="211"/>
      <c r="I2" s="211"/>
      <c r="J2" s="211"/>
      <c r="K2" s="211"/>
      <c r="L2" s="211"/>
      <c r="M2" s="211"/>
      <c r="N2" s="211"/>
      <c r="O2" s="211"/>
      <c r="P2" s="211"/>
      <c r="Q2" s="211"/>
      <c r="R2" s="211"/>
    </row>
    <row r="3" spans="1:21" ht="20.25" customHeight="1">
      <c r="D3" s="5"/>
      <c r="E3" s="5"/>
      <c r="F3" s="5"/>
      <c r="G3" s="5"/>
      <c r="H3" s="5"/>
      <c r="I3" s="5"/>
      <c r="R3" s="13" t="s">
        <v>1169</v>
      </c>
    </row>
    <row r="4" spans="1:21" s="3" customFormat="1" ht="23.1" customHeight="1">
      <c r="A4" s="231" t="s">
        <v>26</v>
      </c>
      <c r="B4" s="231"/>
      <c r="C4" s="231" t="s">
        <v>1170</v>
      </c>
      <c r="D4" s="6">
        <v>501</v>
      </c>
      <c r="E4" s="6">
        <v>502</v>
      </c>
      <c r="F4" s="6">
        <v>503</v>
      </c>
      <c r="G4" s="6">
        <v>504</v>
      </c>
      <c r="H4" s="6">
        <v>505</v>
      </c>
      <c r="I4" s="6">
        <v>506</v>
      </c>
      <c r="J4" s="6">
        <v>507</v>
      </c>
      <c r="K4" s="6">
        <v>508</v>
      </c>
      <c r="L4" s="6">
        <v>509</v>
      </c>
      <c r="M4" s="6">
        <v>510</v>
      </c>
      <c r="N4" s="6">
        <v>511</v>
      </c>
      <c r="O4" s="6">
        <v>512</v>
      </c>
      <c r="P4" s="6">
        <v>513</v>
      </c>
      <c r="Q4" s="6">
        <v>514</v>
      </c>
      <c r="R4" s="6">
        <v>515</v>
      </c>
    </row>
    <row r="5" spans="1:21" s="3" customFormat="1" ht="69" customHeight="1">
      <c r="A5" s="6" t="s">
        <v>30</v>
      </c>
      <c r="B5" s="6" t="s">
        <v>31</v>
      </c>
      <c r="C5" s="231"/>
      <c r="D5" s="7" t="s">
        <v>1171</v>
      </c>
      <c r="E5" s="7" t="s">
        <v>1172</v>
      </c>
      <c r="F5" s="7" t="s">
        <v>1173</v>
      </c>
      <c r="G5" s="7" t="s">
        <v>1174</v>
      </c>
      <c r="H5" s="7" t="s">
        <v>1175</v>
      </c>
      <c r="I5" s="7" t="s">
        <v>1176</v>
      </c>
      <c r="J5" s="7" t="s">
        <v>1177</v>
      </c>
      <c r="K5" s="7" t="s">
        <v>1178</v>
      </c>
      <c r="L5" s="7" t="s">
        <v>1179</v>
      </c>
      <c r="M5" s="7" t="s">
        <v>1180</v>
      </c>
      <c r="N5" s="7" t="s">
        <v>1181</v>
      </c>
      <c r="O5" s="7" t="s">
        <v>1182</v>
      </c>
      <c r="P5" s="7" t="s">
        <v>1053</v>
      </c>
      <c r="Q5" s="7" t="s">
        <v>1183</v>
      </c>
      <c r="R5" s="7" t="s">
        <v>1184</v>
      </c>
      <c r="S5" s="14" t="s">
        <v>1165</v>
      </c>
    </row>
    <row r="6" spans="1:21" ht="20.100000000000001" customHeight="1">
      <c r="A6" s="8">
        <v>201</v>
      </c>
      <c r="B6" s="9" t="s">
        <v>1185</v>
      </c>
      <c r="C6" s="10">
        <f t="shared" ref="C6:C31" si="0">SUM(D6:R6)</f>
        <v>39099</v>
      </c>
      <c r="D6" s="9">
        <f>SUMIFS(基础数据表!J:J,基础数据表!I:I,D4,基础数据表!K:K,A6)</f>
        <v>21522</v>
      </c>
      <c r="E6" s="9">
        <f>SUMIFS(基础数据表!J:J,基础数据表!I:I,$E$4,基础数据表!K:K,$A6)</f>
        <v>9341</v>
      </c>
      <c r="F6" s="9">
        <f>SUMIFS(基础数据表!J:J,基础数据表!I:I,$F$4,基础数据表!K:K,$A6)</f>
        <v>918</v>
      </c>
      <c r="G6" s="9">
        <f>SUMIFS(基础数据表!J:J,基础数据表!I:I,$G$4,基础数据表!K:K,$A6)</f>
        <v>323</v>
      </c>
      <c r="H6" s="9">
        <f>SUMIFS(基础数据表!J:J,基础数据表!I:I,$H$4,基础数据表!K:K,$A6)</f>
        <v>4578</v>
      </c>
      <c r="I6" s="9">
        <f>SUMIFS(基础数据表!J:J,基础数据表!I:I,$I$4,基础数据表!K:K,$A6)</f>
        <v>0</v>
      </c>
      <c r="J6" s="9">
        <f>SUMIFS(基础数据表!J:J,基础数据表!I:I,$J$4,基础数据表!K:K,$A6)</f>
        <v>13</v>
      </c>
      <c r="K6" s="9">
        <f>SUMIFS(基础数据表!J:J,基础数据表!I:I,$K$4,基础数据表!K:K,$A6)</f>
        <v>0</v>
      </c>
      <c r="L6" s="9">
        <f>SUMIFS(基础数据表!J:J,基础数据表!I:I,$L$4,基础数据表!K:K,$A6)</f>
        <v>2404</v>
      </c>
      <c r="M6" s="9">
        <f>SUMIFS(基础数据表!J:J,基础数据表!I:I,$M$4,基础数据表!K:K,$A6)</f>
        <v>0</v>
      </c>
      <c r="N6" s="9">
        <f>SUMIFS(基础数据表!J:J,基础数据表!I:I,$N$4,基础数据表!K:K,$A6)</f>
        <v>0</v>
      </c>
      <c r="O6" s="9">
        <f>SUMIFS(基础数据表!J:J,基础数据表!I:I,$O$4,基础数据表!K:K,$A6)</f>
        <v>0</v>
      </c>
      <c r="P6" s="9">
        <f>SUMIFS(基础数据表!J:J,基础数据表!I:I,$P$4,基础数据表!K:K,$A6)</f>
        <v>0</v>
      </c>
      <c r="Q6" s="9">
        <f>SUMIFS(基础数据表!J:J,基础数据表!I:I,$Q$4,基础数据表!K:K,$A6)</f>
        <v>0</v>
      </c>
      <c r="R6" s="9">
        <f>SUMIFS(基础数据表!J:J,基础数据表!I:I,$R$4,基础数据表!K:K,$A6)</f>
        <v>0</v>
      </c>
      <c r="S6" s="15" t="b">
        <f>VLOOKUP(A6,表四!$A:$C,3,FALSE)=C6</f>
        <v>0</v>
      </c>
      <c r="T6" s="10">
        <v>39682</v>
      </c>
      <c r="U6" s="2">
        <f t="shared" ref="U6:U32" si="1">T6-C6</f>
        <v>583</v>
      </c>
    </row>
    <row r="7" spans="1:21" ht="20.100000000000001" customHeight="1">
      <c r="A7" s="8">
        <v>202</v>
      </c>
      <c r="B7" s="9" t="s">
        <v>1186</v>
      </c>
      <c r="C7" s="10">
        <f t="shared" si="0"/>
        <v>0</v>
      </c>
      <c r="D7" s="9">
        <f>SUMIFS(基础数据表!J:J,基础数据表!I:I,D4,基础数据表!K:K,A7)</f>
        <v>0</v>
      </c>
      <c r="E7" s="9">
        <f>SUMIFS(基础数据表!J:J,基础数据表!I:I,$E$4,基础数据表!K:K,$A7)</f>
        <v>0</v>
      </c>
      <c r="F7" s="9">
        <f>SUMIFS(基础数据表!J:J,基础数据表!I:I,$F$4,基础数据表!K:K,$A7)</f>
        <v>0</v>
      </c>
      <c r="G7" s="9">
        <f>SUMIFS(基础数据表!J:J,基础数据表!I:I,$G$4,基础数据表!K:K,$A7)</f>
        <v>0</v>
      </c>
      <c r="H7" s="9">
        <f>SUMIFS(基础数据表!J:J,基础数据表!I:I,$H$4,基础数据表!K:K,$A7)</f>
        <v>0</v>
      </c>
      <c r="I7" s="9">
        <f>SUMIFS(基础数据表!J:J,基础数据表!I:I,$I$4,基础数据表!K:K,$A7)</f>
        <v>0</v>
      </c>
      <c r="J7" s="9">
        <f>SUMIFS(基础数据表!J:J,基础数据表!I:I,$J$4,基础数据表!K:K,$A7)</f>
        <v>0</v>
      </c>
      <c r="K7" s="9">
        <f>SUMIFS(基础数据表!J:J,基础数据表!I:I,$K$4,基础数据表!K:K,$A7)</f>
        <v>0</v>
      </c>
      <c r="L7" s="9">
        <f>SUMIFS(基础数据表!J:J,基础数据表!I:I,$L$4,基础数据表!K:K,$A7)</f>
        <v>0</v>
      </c>
      <c r="M7" s="9">
        <f>SUMIFS(基础数据表!J:J,基础数据表!I:I,$M$4,基础数据表!K:K,$A7)</f>
        <v>0</v>
      </c>
      <c r="N7" s="9">
        <f>SUMIFS(基础数据表!J:J,基础数据表!I:I,$N$4,基础数据表!K:K,$A7)</f>
        <v>0</v>
      </c>
      <c r="O7" s="9">
        <f>SUMIFS(基础数据表!J:J,基础数据表!I:I,$O$4,基础数据表!K:K,$A7)</f>
        <v>0</v>
      </c>
      <c r="P7" s="9">
        <f>SUMIFS(基础数据表!J:J,基础数据表!I:I,$P$4,基础数据表!K:K,$A7)</f>
        <v>0</v>
      </c>
      <c r="Q7" s="9">
        <f>SUMIFS(基础数据表!J:J,基础数据表!I:I,$Q$4,基础数据表!K:K,$A7)</f>
        <v>0</v>
      </c>
      <c r="R7" s="9">
        <f>SUMIFS(基础数据表!J:J,基础数据表!I:I,$R$4,基础数据表!K:K,$A7)</f>
        <v>0</v>
      </c>
      <c r="S7" s="15" t="b">
        <f>VLOOKUP(A7,表四!$A:$C,3,FALSE)=C7</f>
        <v>1</v>
      </c>
      <c r="T7" s="10">
        <v>0</v>
      </c>
      <c r="U7" s="2">
        <f t="shared" si="1"/>
        <v>0</v>
      </c>
    </row>
    <row r="8" spans="1:21" ht="20.100000000000001" customHeight="1">
      <c r="A8" s="8">
        <v>203</v>
      </c>
      <c r="B8" s="9" t="s">
        <v>1187</v>
      </c>
      <c r="C8" s="10">
        <f t="shared" si="0"/>
        <v>0</v>
      </c>
      <c r="D8" s="9">
        <f>SUMIFS(基础数据表!J:J,基础数据表!I:I,D4,基础数据表!K:K,A8)</f>
        <v>0</v>
      </c>
      <c r="E8" s="9">
        <f>SUMIFS(基础数据表!J:J,基础数据表!I:I,$E$4,基础数据表!K:K,$A8)</f>
        <v>0</v>
      </c>
      <c r="F8" s="9">
        <f>SUMIFS(基础数据表!J:J,基础数据表!I:I,$F$4,基础数据表!K:K,$A8)</f>
        <v>0</v>
      </c>
      <c r="G8" s="9">
        <f>SUMIFS(基础数据表!J:J,基础数据表!I:I,$G$4,基础数据表!K:K,$A8)</f>
        <v>0</v>
      </c>
      <c r="H8" s="9">
        <f>SUMIFS(基础数据表!J:J,基础数据表!I:I,$H$4,基础数据表!K:K,$A8)</f>
        <v>0</v>
      </c>
      <c r="I8" s="9">
        <f>SUMIFS(基础数据表!J:J,基础数据表!I:I,$I$4,基础数据表!K:K,$A8)</f>
        <v>0</v>
      </c>
      <c r="J8" s="9">
        <f>SUMIFS(基础数据表!J:J,基础数据表!I:I,$J$4,基础数据表!K:K,$A8)</f>
        <v>0</v>
      </c>
      <c r="K8" s="9">
        <f>SUMIFS(基础数据表!J:J,基础数据表!I:I,$K$4,基础数据表!K:K,$A8)</f>
        <v>0</v>
      </c>
      <c r="L8" s="9">
        <f>SUMIFS(基础数据表!J:J,基础数据表!I:I,$L$4,基础数据表!K:K,$A8)</f>
        <v>0</v>
      </c>
      <c r="M8" s="9">
        <f>SUMIFS(基础数据表!J:J,基础数据表!I:I,$M$4,基础数据表!K:K,$A8)</f>
        <v>0</v>
      </c>
      <c r="N8" s="9">
        <f>SUMIFS(基础数据表!J:J,基础数据表!I:I,$N$4,基础数据表!K:K,$A8)</f>
        <v>0</v>
      </c>
      <c r="O8" s="9">
        <f>SUMIFS(基础数据表!J:J,基础数据表!I:I,$O$4,基础数据表!K:K,$A8)</f>
        <v>0</v>
      </c>
      <c r="P8" s="9">
        <f>SUMIFS(基础数据表!J:J,基础数据表!I:I,$P$4,基础数据表!K:K,$A8)</f>
        <v>0</v>
      </c>
      <c r="Q8" s="9">
        <f>SUMIFS(基础数据表!J:J,基础数据表!I:I,$Q$4,基础数据表!K:K,$A8)</f>
        <v>0</v>
      </c>
      <c r="R8" s="9">
        <f>SUMIFS(基础数据表!J:J,基础数据表!I:I,$R$4,基础数据表!K:K,$A8)</f>
        <v>0</v>
      </c>
      <c r="S8" s="15" t="b">
        <f>VLOOKUP(A8,表四!$A:$C,3,FALSE)=C8</f>
        <v>1</v>
      </c>
      <c r="T8" s="10">
        <v>0</v>
      </c>
      <c r="U8" s="2">
        <f t="shared" si="1"/>
        <v>0</v>
      </c>
    </row>
    <row r="9" spans="1:21" ht="20.100000000000001" customHeight="1">
      <c r="A9" s="8">
        <v>204</v>
      </c>
      <c r="B9" s="9" t="s">
        <v>1188</v>
      </c>
      <c r="C9" s="10">
        <f t="shared" si="0"/>
        <v>14400</v>
      </c>
      <c r="D9" s="9">
        <f>SUMIFS(基础数据表!J:J,基础数据表!I:I,D4,基础数据表!K:K,A9)</f>
        <v>9583</v>
      </c>
      <c r="E9" s="9">
        <f>SUMIFS(基础数据表!J:J,基础数据表!I:I,$E$4,基础数据表!K:K,$A9)</f>
        <v>3780</v>
      </c>
      <c r="F9" s="9">
        <f>SUMIFS(基础数据表!J:J,基础数据表!I:I,$F$4,基础数据表!K:K,$A9)</f>
        <v>0</v>
      </c>
      <c r="G9" s="9">
        <f>SUMIFS(基础数据表!J:J,基础数据表!I:I,$G$4,基础数据表!K:K,$A9)</f>
        <v>0</v>
      </c>
      <c r="H9" s="9">
        <f>SUMIFS(基础数据表!J:J,基础数据表!I:I,$H$4,基础数据表!K:K,$A9)</f>
        <v>949</v>
      </c>
      <c r="I9" s="9">
        <f>SUMIFS(基础数据表!J:J,基础数据表!I:I,$I$4,基础数据表!K:K,$A9)</f>
        <v>0</v>
      </c>
      <c r="J9" s="9">
        <f>SUMIFS(基础数据表!J:J,基础数据表!I:I,$J$4,基础数据表!K:K,$A9)</f>
        <v>0</v>
      </c>
      <c r="K9" s="9">
        <f>SUMIFS(基础数据表!J:J,基础数据表!I:I,$K$4,基础数据表!K:K,$A9)</f>
        <v>0</v>
      </c>
      <c r="L9" s="9">
        <f>SUMIFS(基础数据表!J:J,基础数据表!I:I,$L$4,基础数据表!K:K,$A9)</f>
        <v>28</v>
      </c>
      <c r="M9" s="9">
        <f>SUMIFS(基础数据表!J:J,基础数据表!I:I,$M$4,基础数据表!K:K,$A9)</f>
        <v>0</v>
      </c>
      <c r="N9" s="9">
        <f>SUMIFS(基础数据表!J:J,基础数据表!I:I,$N$4,基础数据表!K:K,$A9)</f>
        <v>0</v>
      </c>
      <c r="O9" s="9">
        <f>SUMIFS(基础数据表!J:J,基础数据表!I:I,$O$4,基础数据表!K:K,$A9)</f>
        <v>0</v>
      </c>
      <c r="P9" s="9">
        <f>SUMIFS(基础数据表!J:J,基础数据表!I:I,$P$4,基础数据表!K:K,$A9)</f>
        <v>15</v>
      </c>
      <c r="Q9" s="9">
        <f>SUMIFS(基础数据表!J:J,基础数据表!I:I,$Q$4,基础数据表!K:K,$A9)</f>
        <v>45</v>
      </c>
      <c r="R9" s="9">
        <f>SUMIFS(基础数据表!J:J,基础数据表!I:I,$R$4,基础数据表!K:K,$A9)</f>
        <v>0</v>
      </c>
      <c r="S9" s="15" t="b">
        <f>VLOOKUP(A9,表四!$A:$C,3,FALSE)=C9</f>
        <v>1</v>
      </c>
      <c r="T9" s="10">
        <v>14400</v>
      </c>
      <c r="U9" s="2">
        <f t="shared" si="1"/>
        <v>0</v>
      </c>
    </row>
    <row r="10" spans="1:21" ht="20.100000000000001" customHeight="1">
      <c r="A10" s="8">
        <v>205</v>
      </c>
      <c r="B10" s="9" t="s">
        <v>1189</v>
      </c>
      <c r="C10" s="10">
        <f t="shared" si="0"/>
        <v>103646</v>
      </c>
      <c r="D10" s="9">
        <f>SUMIFS(基础数据表!J:J,基础数据表!I:I,D4,基础数据表!K:K,A10)</f>
        <v>702</v>
      </c>
      <c r="E10" s="9">
        <f>SUMIFS(基础数据表!J:J,基础数据表!I:I,$E$4,基础数据表!K:K,$A10)</f>
        <v>1898</v>
      </c>
      <c r="F10" s="9">
        <f>SUMIFS(基础数据表!J:J,基础数据表!I:I,$F$4,基础数据表!K:K,$A10)</f>
        <v>1056</v>
      </c>
      <c r="G10" s="9">
        <f>SUMIFS(基础数据表!J:J,基础数据表!I:I,$G$4,基础数据表!K:K,$A10)</f>
        <v>0</v>
      </c>
      <c r="H10" s="9">
        <f>SUMIFS(基础数据表!J:J,基础数据表!I:I,$H$4,基础数据表!K:K,$A10)</f>
        <v>97959</v>
      </c>
      <c r="I10" s="9">
        <f>SUMIFS(基础数据表!J:J,基础数据表!I:I,$I$4,基础数据表!K:K,$A10)</f>
        <v>1133</v>
      </c>
      <c r="J10" s="9">
        <f>SUMIFS(基础数据表!J:J,基础数据表!I:I,$J$4,基础数据表!K:K,$A10)</f>
        <v>0</v>
      </c>
      <c r="K10" s="9">
        <f>SUMIFS(基础数据表!J:J,基础数据表!I:I,$K$4,基础数据表!K:K,$A10)</f>
        <v>0</v>
      </c>
      <c r="L10" s="9">
        <f>SUMIFS(基础数据表!J:J,基础数据表!I:I,$L$4,基础数据表!K:K,$A10)</f>
        <v>867</v>
      </c>
      <c r="M10" s="9">
        <f>SUMIFS(基础数据表!J:J,基础数据表!I:I,$M$4,基础数据表!K:K,$A10)</f>
        <v>0</v>
      </c>
      <c r="N10" s="9">
        <f>SUMIFS(基础数据表!J:J,基础数据表!I:I,$N$4,基础数据表!K:K,$A10)</f>
        <v>31</v>
      </c>
      <c r="O10" s="9">
        <f>SUMIFS(基础数据表!J:J,基础数据表!I:I,$O$4,基础数据表!K:K,$A10)</f>
        <v>0</v>
      </c>
      <c r="P10" s="9">
        <f>SUMIFS(基础数据表!J:J,基础数据表!I:I,$P$4,基础数据表!K:K,$A10)</f>
        <v>0</v>
      </c>
      <c r="Q10" s="9">
        <f>SUMIFS(基础数据表!J:J,基础数据表!I:I,$Q$4,基础数据表!K:K,$A10)</f>
        <v>0</v>
      </c>
      <c r="R10" s="9">
        <f>SUMIFS(基础数据表!J:J,基础数据表!I:I,$R$4,基础数据表!K:K,$A10)</f>
        <v>0</v>
      </c>
      <c r="S10" s="15" t="b">
        <f>VLOOKUP(A10,表四!$A:$C,3,FALSE)=C10</f>
        <v>0</v>
      </c>
      <c r="T10" s="10">
        <v>107796</v>
      </c>
      <c r="U10" s="2">
        <f t="shared" si="1"/>
        <v>4150</v>
      </c>
    </row>
    <row r="11" spans="1:21" ht="20.100000000000001" customHeight="1">
      <c r="A11" s="8">
        <v>206</v>
      </c>
      <c r="B11" s="9" t="s">
        <v>1190</v>
      </c>
      <c r="C11" s="10">
        <f t="shared" si="0"/>
        <v>2772</v>
      </c>
      <c r="D11" s="9">
        <f>SUMIFS(基础数据表!J:J,基础数据表!I:I,D4,基础数据表!K:K,A11)</f>
        <v>173</v>
      </c>
      <c r="E11" s="9">
        <f>SUMIFS(基础数据表!J:J,基础数据表!I:I,$E$4,基础数据表!K:K,$A11)</f>
        <v>64</v>
      </c>
      <c r="F11" s="9">
        <f>SUMIFS(基础数据表!J:J,基础数据表!I:I,$F$4,基础数据表!K:K,$A11)</f>
        <v>265</v>
      </c>
      <c r="G11" s="9">
        <f>SUMIFS(基础数据表!J:J,基础数据表!I:I,$G$4,基础数据表!K:K,$A11)</f>
        <v>0</v>
      </c>
      <c r="H11" s="9">
        <f>SUMIFS(基础数据表!J:J,基础数据表!I:I,$H$4,基础数据表!K:K,$A11)</f>
        <v>1009</v>
      </c>
      <c r="I11" s="9">
        <f>SUMIFS(基础数据表!J:J,基础数据表!I:I,$I$4,基础数据表!K:K,$A11)</f>
        <v>1000</v>
      </c>
      <c r="J11" s="9">
        <f>SUMIFS(基础数据表!J:J,基础数据表!I:I,$J$4,基础数据表!K:K,$A11)</f>
        <v>261</v>
      </c>
      <c r="K11" s="9">
        <f>SUMIFS(基础数据表!J:J,基础数据表!I:I,$K$4,基础数据表!K:K,$A11)</f>
        <v>0</v>
      </c>
      <c r="L11" s="9">
        <f>SUMIFS(基础数据表!J:J,基础数据表!I:I,$L$4,基础数据表!K:K,$A11)</f>
        <v>0</v>
      </c>
      <c r="M11" s="9">
        <f>SUMIFS(基础数据表!J:J,基础数据表!I:I,$M$4,基础数据表!K:K,$A11)</f>
        <v>0</v>
      </c>
      <c r="N11" s="9">
        <f>SUMIFS(基础数据表!J:J,基础数据表!I:I,$N$4,基础数据表!K:K,$A11)</f>
        <v>0</v>
      </c>
      <c r="O11" s="9">
        <f>SUMIFS(基础数据表!J:J,基础数据表!I:I,$O$4,基础数据表!K:K,$A11)</f>
        <v>0</v>
      </c>
      <c r="P11" s="9">
        <f>SUMIFS(基础数据表!J:J,基础数据表!I:I,$P$4,基础数据表!K:K,$A11)</f>
        <v>0</v>
      </c>
      <c r="Q11" s="9">
        <f>SUMIFS(基础数据表!J:J,基础数据表!I:I,$Q$4,基础数据表!K:K,$A11)</f>
        <v>0</v>
      </c>
      <c r="R11" s="9">
        <f>SUMIFS(基础数据表!J:J,基础数据表!I:I,$R$4,基础数据表!K:K,$A11)</f>
        <v>0</v>
      </c>
      <c r="S11" s="15" t="b">
        <f>VLOOKUP(A11,表四!$A:$C,3,FALSE)=C11</f>
        <v>1</v>
      </c>
      <c r="T11" s="10">
        <v>2772</v>
      </c>
      <c r="U11" s="2">
        <f t="shared" si="1"/>
        <v>0</v>
      </c>
    </row>
    <row r="12" spans="1:21" ht="20.100000000000001" customHeight="1">
      <c r="A12" s="8">
        <v>207</v>
      </c>
      <c r="B12" s="9" t="s">
        <v>1191</v>
      </c>
      <c r="C12" s="10">
        <f t="shared" si="0"/>
        <v>8806</v>
      </c>
      <c r="D12" s="9">
        <f>SUMIFS(基础数据表!J:J,基础数据表!I:I,D4,基础数据表!K:K,A12)</f>
        <v>891</v>
      </c>
      <c r="E12" s="9">
        <f>SUMIFS(基础数据表!J:J,基础数据表!I:I,$E$4,基础数据表!K:K,$A12)</f>
        <v>1500</v>
      </c>
      <c r="F12" s="9">
        <f>SUMIFS(基础数据表!J:J,基础数据表!I:I,$F$4,基础数据表!K:K,$A12)</f>
        <v>105</v>
      </c>
      <c r="G12" s="9">
        <f>SUMIFS(基础数据表!J:J,基础数据表!I:I,$G$4,基础数据表!K:K,$A12)</f>
        <v>1122</v>
      </c>
      <c r="H12" s="9">
        <f>SUMIFS(基础数据表!J:J,基础数据表!I:I,$H$4,基础数据表!K:K,$A12)</f>
        <v>4330</v>
      </c>
      <c r="I12" s="9">
        <f>SUMIFS(基础数据表!J:J,基础数据表!I:I,$I$4,基础数据表!K:K,$A12)</f>
        <v>767</v>
      </c>
      <c r="J12" s="9">
        <f>SUMIFS(基础数据表!J:J,基础数据表!I:I,$J$4,基础数据表!K:K,$A12)</f>
        <v>0</v>
      </c>
      <c r="K12" s="9">
        <f>SUMIFS(基础数据表!J:J,基础数据表!I:I,$K$4,基础数据表!K:K,$A12)</f>
        <v>0</v>
      </c>
      <c r="L12" s="9">
        <f>SUMIFS(基础数据表!J:J,基础数据表!I:I,$L$4,基础数据表!K:K,$A12)</f>
        <v>91</v>
      </c>
      <c r="M12" s="9">
        <f>SUMIFS(基础数据表!J:J,基础数据表!I:I,$M$4,基础数据表!K:K,$A12)</f>
        <v>0</v>
      </c>
      <c r="N12" s="9">
        <f>SUMIFS(基础数据表!J:J,基础数据表!I:I,$N$4,基础数据表!K:K,$A12)</f>
        <v>0</v>
      </c>
      <c r="O12" s="9">
        <f>SUMIFS(基础数据表!J:J,基础数据表!I:I,$O$4,基础数据表!K:K,$A12)</f>
        <v>0</v>
      </c>
      <c r="P12" s="9">
        <f>SUMIFS(基础数据表!J:J,基础数据表!I:I,$P$4,基础数据表!K:K,$A12)</f>
        <v>0</v>
      </c>
      <c r="Q12" s="9">
        <f>SUMIFS(基础数据表!J:J,基础数据表!I:I,$Q$4,基础数据表!K:K,$A12)</f>
        <v>0</v>
      </c>
      <c r="R12" s="9">
        <f>SUMIFS(基础数据表!J:J,基础数据表!I:I,$R$4,基础数据表!K:K,$A12)</f>
        <v>0</v>
      </c>
      <c r="S12" s="15" t="b">
        <f>VLOOKUP(A12,表四!$A:$C,3,FALSE)=C12</f>
        <v>0</v>
      </c>
      <c r="T12" s="10">
        <v>8898</v>
      </c>
      <c r="U12" s="2">
        <f t="shared" si="1"/>
        <v>92</v>
      </c>
    </row>
    <row r="13" spans="1:21" ht="20.100000000000001" customHeight="1">
      <c r="A13" s="8">
        <v>208</v>
      </c>
      <c r="B13" s="9" t="s">
        <v>1192</v>
      </c>
      <c r="C13" s="10">
        <f t="shared" si="0"/>
        <v>36195</v>
      </c>
      <c r="D13" s="9">
        <f>SUMIFS(基础数据表!J:J,基础数据表!I:I,D4,基础数据表!K:K,A13)</f>
        <v>6431</v>
      </c>
      <c r="E13" s="9">
        <f>SUMIFS(基础数据表!J:J,基础数据表!I:I,$E$4,基础数据表!K:K,$A13)</f>
        <v>1032</v>
      </c>
      <c r="F13" s="9">
        <f>SUMIFS(基础数据表!J:J,基础数据表!I:I,$F$4,基础数据表!K:K,$A13)</f>
        <v>1417</v>
      </c>
      <c r="G13" s="9">
        <f>SUMIFS(基础数据表!J:J,基础数据表!I:I,$G$4,基础数据表!K:K,$A13)</f>
        <v>278</v>
      </c>
      <c r="H13" s="9">
        <f>SUMIFS(基础数据表!J:J,基础数据表!I:I,$H$4,基础数据表!K:K,$A13)</f>
        <v>9078</v>
      </c>
      <c r="I13" s="9">
        <f>SUMIFS(基础数据表!J:J,基础数据表!I:I,$I$4,基础数据表!K:K,$A13)</f>
        <v>0</v>
      </c>
      <c r="J13" s="9">
        <f>SUMIFS(基础数据表!J:J,基础数据表!I:I,$J$4,基础数据表!K:K,$A13)</f>
        <v>128</v>
      </c>
      <c r="K13" s="9">
        <f>SUMIFS(基础数据表!J:J,基础数据表!I:I,$K$4,基础数据表!K:K,$A13)</f>
        <v>0</v>
      </c>
      <c r="L13" s="9">
        <f>SUMIFS(基础数据表!J:J,基础数据表!I:I,$L$4,基础数据表!K:K,$A13)</f>
        <v>16047</v>
      </c>
      <c r="M13" s="9">
        <f>SUMIFS(基础数据表!J:J,基础数据表!I:I,$M$4,基础数据表!K:K,$A13)</f>
        <v>1784</v>
      </c>
      <c r="N13" s="9">
        <f>SUMIFS(基础数据表!J:J,基础数据表!I:I,$N$4,基础数据表!K:K,$A13)</f>
        <v>0</v>
      </c>
      <c r="O13" s="9">
        <f>SUMIFS(基础数据表!J:J,基础数据表!I:I,$O$4,基础数据表!K:K,$A13)</f>
        <v>0</v>
      </c>
      <c r="P13" s="9">
        <f>SUMIFS(基础数据表!J:J,基础数据表!I:I,$P$4,基础数据表!K:K,$A13)</f>
        <v>0</v>
      </c>
      <c r="Q13" s="9">
        <f>SUMIFS(基础数据表!J:J,基础数据表!I:I,$Q$4,基础数据表!K:K,$A13)</f>
        <v>0</v>
      </c>
      <c r="R13" s="9">
        <f>SUMIFS(基础数据表!J:J,基础数据表!I:I,$R$4,基础数据表!K:K,$A13)</f>
        <v>0</v>
      </c>
      <c r="S13" s="15" t="b">
        <f>VLOOKUP(A13,表四!$A:$C,3,FALSE)=C13</f>
        <v>0</v>
      </c>
      <c r="T13" s="10">
        <v>36206</v>
      </c>
      <c r="U13" s="2">
        <f t="shared" si="1"/>
        <v>11</v>
      </c>
    </row>
    <row r="14" spans="1:21" ht="20.100000000000001" customHeight="1">
      <c r="A14" s="8">
        <v>210</v>
      </c>
      <c r="B14" s="9" t="s">
        <v>1193</v>
      </c>
      <c r="C14" s="10">
        <f t="shared" si="0"/>
        <v>24945</v>
      </c>
      <c r="D14" s="9">
        <f>SUMIFS(基础数据表!J:J,基础数据表!I:I,D4,基础数据表!K:K,A14)</f>
        <v>2660</v>
      </c>
      <c r="E14" s="9">
        <f>SUMIFS(基础数据表!J:J,基础数据表!I:I,$E$4,基础数据表!K:K,$A14)</f>
        <v>2794</v>
      </c>
      <c r="F14" s="9">
        <f>SUMIFS(基础数据表!J:J,基础数据表!I:I,$F$4,基础数据表!K:K,$A14)</f>
        <v>200</v>
      </c>
      <c r="G14" s="9">
        <f>SUMIFS(基础数据表!J:J,基础数据表!I:I,$G$4,基础数据表!K:K,$A14)</f>
        <v>300</v>
      </c>
      <c r="H14" s="9">
        <f>SUMIFS(基础数据表!J:J,基础数据表!I:I,$H$4,基础数据表!K:K,$A14)</f>
        <v>12174</v>
      </c>
      <c r="I14" s="9">
        <f>SUMIFS(基础数据表!J:J,基础数据表!I:I,$I$4,基础数据表!K:K,$A14)</f>
        <v>0</v>
      </c>
      <c r="J14" s="9">
        <f>SUMIFS(基础数据表!J:J,基础数据表!I:I,$J$4,基础数据表!K:K,$A14)</f>
        <v>0</v>
      </c>
      <c r="K14" s="9">
        <f>SUMIFS(基础数据表!J:J,基础数据表!I:I,$K$4,基础数据表!K:K,$A14)</f>
        <v>0</v>
      </c>
      <c r="L14" s="9">
        <f>SUMIFS(基础数据表!J:J,基础数据表!I:I,$L$4,基础数据表!K:K,$A14)</f>
        <v>5510</v>
      </c>
      <c r="M14" s="9">
        <f>SUMIFS(基础数据表!J:J,基础数据表!I:I,$M$4,基础数据表!K:K,$A14)</f>
        <v>1307</v>
      </c>
      <c r="N14" s="9">
        <f>SUMIFS(基础数据表!J:J,基础数据表!I:I,$N$4,基础数据表!K:K,$A14)</f>
        <v>0</v>
      </c>
      <c r="O14" s="9">
        <f>SUMIFS(基础数据表!J:J,基础数据表!I:I,$O$4,基础数据表!K:K,$A14)</f>
        <v>0</v>
      </c>
      <c r="P14" s="9">
        <f>SUMIFS(基础数据表!J:J,基础数据表!I:I,$P$4,基础数据表!K:K,$A14)</f>
        <v>0</v>
      </c>
      <c r="Q14" s="9">
        <f>SUMIFS(基础数据表!J:J,基础数据表!I:I,$Q$4,基础数据表!K:K,$A14)</f>
        <v>0</v>
      </c>
      <c r="R14" s="9">
        <f>SUMIFS(基础数据表!J:J,基础数据表!I:I,$R$4,基础数据表!K:K,$A14)</f>
        <v>0</v>
      </c>
      <c r="S14" s="15" t="b">
        <f>VLOOKUP(A14,表四!$A:$C,3,FALSE)=C14</f>
        <v>0</v>
      </c>
      <c r="T14" s="10">
        <v>25832</v>
      </c>
      <c r="U14" s="2">
        <f t="shared" si="1"/>
        <v>887</v>
      </c>
    </row>
    <row r="15" spans="1:21" ht="20.100000000000001" customHeight="1">
      <c r="A15" s="8">
        <v>211</v>
      </c>
      <c r="B15" s="9" t="s">
        <v>1194</v>
      </c>
      <c r="C15" s="10">
        <f t="shared" si="0"/>
        <v>20060</v>
      </c>
      <c r="D15" s="9">
        <f>SUMIFS(基础数据表!J:J,基础数据表!I:I,D4,基础数据表!K:K,A15)</f>
        <v>12</v>
      </c>
      <c r="E15" s="9">
        <f>SUMIFS(基础数据表!J:J,基础数据表!I:I,$E$4,基础数据表!K:K,$A15)</f>
        <v>333</v>
      </c>
      <c r="F15" s="9">
        <f>SUMIFS(基础数据表!J:J,基础数据表!I:I,$F$4,基础数据表!K:K,$A15)</f>
        <v>4136</v>
      </c>
      <c r="G15" s="9">
        <f>SUMIFS(基础数据表!J:J,基础数据表!I:I,$G$4,基础数据表!K:K,$A15)</f>
        <v>0</v>
      </c>
      <c r="H15" s="9">
        <f>SUMIFS(基础数据表!J:J,基础数据表!I:I,$H$4,基础数据表!K:K,$A15)</f>
        <v>12092</v>
      </c>
      <c r="I15" s="9">
        <f>SUMIFS(基础数据表!J:J,基础数据表!I:I,$I$4,基础数据表!K:K,$A15)</f>
        <v>2298</v>
      </c>
      <c r="J15" s="9">
        <f>SUMIFS(基础数据表!J:J,基础数据表!I:I,$J$4,基础数据表!K:K,$A15)</f>
        <v>0</v>
      </c>
      <c r="K15" s="9">
        <f>SUMIFS(基础数据表!J:J,基础数据表!I:I,$K$4,基础数据表!K:K,$A15)</f>
        <v>0</v>
      </c>
      <c r="L15" s="9">
        <f>SUMIFS(基础数据表!J:J,基础数据表!I:I,$L$4,基础数据表!K:K,$A15)</f>
        <v>835</v>
      </c>
      <c r="M15" s="9">
        <f>SUMIFS(基础数据表!J:J,基础数据表!I:I,$M$4,基础数据表!K:K,$A15)</f>
        <v>0</v>
      </c>
      <c r="N15" s="9">
        <f>SUMIFS(基础数据表!J:J,基础数据表!I:I,$N$4,基础数据表!K:K,$A15)</f>
        <v>0</v>
      </c>
      <c r="O15" s="9">
        <f>SUMIFS(基础数据表!J:J,基础数据表!I:I,$O$4,基础数据表!K:K,$A15)</f>
        <v>0</v>
      </c>
      <c r="P15" s="9">
        <f>SUMIFS(基础数据表!J:J,基础数据表!I:I,$P$4,基础数据表!K:K,$A15)</f>
        <v>354</v>
      </c>
      <c r="Q15" s="9">
        <f>SUMIFS(基础数据表!J:J,基础数据表!I:I,$Q$4,基础数据表!K:K,$A15)</f>
        <v>0</v>
      </c>
      <c r="R15" s="9">
        <f>SUMIFS(基础数据表!J:J,基础数据表!I:I,$R$4,基础数据表!K:K,$A15)</f>
        <v>0</v>
      </c>
      <c r="S15" s="15" t="b">
        <f>VLOOKUP(A15,表四!$A:$C,3,FALSE)=C15</f>
        <v>0</v>
      </c>
      <c r="T15" s="10">
        <v>20153</v>
      </c>
      <c r="U15" s="2">
        <f t="shared" si="1"/>
        <v>93</v>
      </c>
    </row>
    <row r="16" spans="1:21" ht="20.100000000000001" customHeight="1">
      <c r="A16" s="8">
        <v>212</v>
      </c>
      <c r="B16" s="9" t="s">
        <v>1195</v>
      </c>
      <c r="C16" s="10">
        <f t="shared" si="0"/>
        <v>26305</v>
      </c>
      <c r="D16" s="9">
        <f>SUMIFS(基础数据表!J:J,基础数据表!I:I,D4,基础数据表!K:K,A16)</f>
        <v>3038</v>
      </c>
      <c r="E16" s="9">
        <f>SUMIFS(基础数据表!J:J,基础数据表!I:I,$E$4,基础数据表!K:K,$A16)</f>
        <v>1910</v>
      </c>
      <c r="F16" s="9">
        <f>SUMIFS(基础数据表!J:J,基础数据表!I:I,$F$4,基础数据表!K:K,$A16)</f>
        <v>7897</v>
      </c>
      <c r="G16" s="9">
        <f>SUMIFS(基础数据表!J:J,基础数据表!I:I,$G$4,基础数据表!K:K,$A16)</f>
        <v>0</v>
      </c>
      <c r="H16" s="9">
        <f>SUMIFS(基础数据表!J:J,基础数据表!I:I,$H$4,基础数据表!K:K,$A16)</f>
        <v>11837</v>
      </c>
      <c r="I16" s="9">
        <f>SUMIFS(基础数据表!J:J,基础数据表!I:I,$I$4,基础数据表!K:K,$A16)</f>
        <v>1522</v>
      </c>
      <c r="J16" s="9">
        <f>SUMIFS(基础数据表!J:J,基础数据表!I:I,$J$4,基础数据表!K:K,$A16)</f>
        <v>0</v>
      </c>
      <c r="K16" s="9">
        <f>SUMIFS(基础数据表!J:J,基础数据表!I:I,$K$4,基础数据表!K:K,$A16)</f>
        <v>0</v>
      </c>
      <c r="L16" s="9">
        <f>SUMIFS(基础数据表!J:J,基础数据表!I:I,$L$4,基础数据表!K:K,$A16)</f>
        <v>101</v>
      </c>
      <c r="M16" s="9">
        <f>SUMIFS(基础数据表!J:J,基础数据表!I:I,$M$4,基础数据表!K:K,$A16)</f>
        <v>0</v>
      </c>
      <c r="N16" s="9">
        <f>SUMIFS(基础数据表!J:J,基础数据表!I:I,$N$4,基础数据表!K:K,$A16)</f>
        <v>0</v>
      </c>
      <c r="O16" s="9">
        <f>SUMIFS(基础数据表!J:J,基础数据表!I:I,$O$4,基础数据表!K:K,$A16)</f>
        <v>0</v>
      </c>
      <c r="P16" s="9">
        <f>SUMIFS(基础数据表!J:J,基础数据表!I:I,$P$4,基础数据表!K:K,$A16)</f>
        <v>0</v>
      </c>
      <c r="Q16" s="9">
        <f>SUMIFS(基础数据表!J:J,基础数据表!I:I,$Q$4,基础数据表!K:K,$A16)</f>
        <v>0</v>
      </c>
      <c r="R16" s="9">
        <f>SUMIFS(基础数据表!J:J,基础数据表!I:I,$R$4,基础数据表!K:K,$A16)</f>
        <v>0</v>
      </c>
      <c r="S16" s="15" t="b">
        <f>VLOOKUP(A16,表四!$A:$C,3,FALSE)=C16</f>
        <v>0</v>
      </c>
      <c r="T16" s="10">
        <v>26255</v>
      </c>
      <c r="U16" s="2">
        <f t="shared" si="1"/>
        <v>-50</v>
      </c>
    </row>
    <row r="17" spans="1:21" ht="20.100000000000001" customHeight="1">
      <c r="A17" s="8">
        <v>213</v>
      </c>
      <c r="B17" s="9" t="s">
        <v>1196</v>
      </c>
      <c r="C17" s="10">
        <f t="shared" si="0"/>
        <v>60046</v>
      </c>
      <c r="D17" s="9">
        <f>SUMIFS(基础数据表!J:J,基础数据表!I:I,D4,基础数据表!K:K,A17)</f>
        <v>2369</v>
      </c>
      <c r="E17" s="9">
        <f>SUMIFS(基础数据表!J:J,基础数据表!I:I,$E$4,基础数据表!K:K,$A17)</f>
        <v>1850</v>
      </c>
      <c r="F17" s="9">
        <f>SUMIFS(基础数据表!J:J,基础数据表!I:I,$F$4,基础数据表!K:K,$A17)</f>
        <v>30270</v>
      </c>
      <c r="G17" s="9">
        <f>SUMIFS(基础数据表!J:J,基础数据表!I:I,$G$4,基础数据表!K:K,$A17)</f>
        <v>3161</v>
      </c>
      <c r="H17" s="9">
        <f>SUMIFS(基础数据表!J:J,基础数据表!I:I,$H$4,基础数据表!K:K,$A17)</f>
        <v>6930</v>
      </c>
      <c r="I17" s="9">
        <f>SUMIFS(基础数据表!J:J,基础数据表!I:I,$I$4,基础数据表!K:K,$A17)</f>
        <v>4717</v>
      </c>
      <c r="J17" s="9">
        <f>SUMIFS(基础数据表!J:J,基础数据表!I:I,$J$4,基础数据表!K:K,$A17)</f>
        <v>497</v>
      </c>
      <c r="K17" s="9">
        <f>SUMIFS(基础数据表!J:J,基础数据表!I:I,$K$4,基础数据表!K:K,$A17)</f>
        <v>914</v>
      </c>
      <c r="L17" s="9">
        <f>SUMIFS(基础数据表!J:J,基础数据表!I:I,$L$4,基础数据表!K:K,$A17)</f>
        <v>9107</v>
      </c>
      <c r="M17" s="9">
        <f>SUMIFS(基础数据表!J:J,基础数据表!I:I,$M$4,基础数据表!K:K,$A17)</f>
        <v>0</v>
      </c>
      <c r="N17" s="9">
        <f>SUMIFS(基础数据表!J:J,基础数据表!I:I,$N$4,基础数据表!K:K,$A17)</f>
        <v>0</v>
      </c>
      <c r="O17" s="9">
        <f>SUMIFS(基础数据表!J:J,基础数据表!I:I,$O$4,基础数据表!K:K,$A17)</f>
        <v>0</v>
      </c>
      <c r="P17" s="9">
        <f>SUMIFS(基础数据表!J:J,基础数据表!I:I,$P$4,基础数据表!K:K,$A17)</f>
        <v>231</v>
      </c>
      <c r="Q17" s="9">
        <f>SUMIFS(基础数据表!J:J,基础数据表!I:I,$Q$4,基础数据表!K:K,$A17)</f>
        <v>0</v>
      </c>
      <c r="R17" s="9">
        <f>SUMIFS(基础数据表!J:J,基础数据表!I:I,$R$4,基础数据表!K:K,$A17)</f>
        <v>0</v>
      </c>
      <c r="S17" s="15" t="b">
        <f>VLOOKUP(A17,表四!$A:$C,3,FALSE)=C17</f>
        <v>0</v>
      </c>
      <c r="T17" s="10">
        <v>60606</v>
      </c>
      <c r="U17" s="2">
        <f t="shared" si="1"/>
        <v>560</v>
      </c>
    </row>
    <row r="18" spans="1:21" ht="20.100000000000001" customHeight="1">
      <c r="A18" s="8">
        <v>214</v>
      </c>
      <c r="B18" s="9" t="s">
        <v>1197</v>
      </c>
      <c r="C18" s="10">
        <f t="shared" si="0"/>
        <v>4953</v>
      </c>
      <c r="D18" s="9">
        <f>SUMIFS(基础数据表!J:J,基础数据表!I:I,D4,基础数据表!K:K,A18)</f>
        <v>151</v>
      </c>
      <c r="E18" s="9">
        <f>SUMIFS(基础数据表!J:J,基础数据表!I:I,$E$4,基础数据表!K:K,$A18)</f>
        <v>32</v>
      </c>
      <c r="F18" s="9">
        <f>SUMIFS(基础数据表!J:J,基础数据表!I:I,$F$4,基础数据表!K:K,$A18)</f>
        <v>670</v>
      </c>
      <c r="G18" s="9">
        <f>SUMIFS(基础数据表!J:J,基础数据表!I:I,$G$4,基础数据表!K:K,$A18)</f>
        <v>0</v>
      </c>
      <c r="H18" s="9">
        <f>SUMIFS(基础数据表!J:J,基础数据表!I:I,$H$4,基础数据表!K:K,$A18)</f>
        <v>279</v>
      </c>
      <c r="I18" s="9">
        <f>SUMIFS(基础数据表!J:J,基础数据表!I:I,$I$4,基础数据表!K:K,$A18)</f>
        <v>2139</v>
      </c>
      <c r="J18" s="9">
        <f>SUMIFS(基础数据表!J:J,基础数据表!I:I,$J$4,基础数据表!K:K,$A18)</f>
        <v>1365</v>
      </c>
      <c r="K18" s="9">
        <f>SUMIFS(基础数据表!J:J,基础数据表!I:I,$K$4,基础数据表!K:K,$A18)</f>
        <v>0</v>
      </c>
      <c r="L18" s="9">
        <f>SUMIFS(基础数据表!J:J,基础数据表!I:I,$L$4,基础数据表!K:K,$A18)</f>
        <v>7</v>
      </c>
      <c r="M18" s="9">
        <f>SUMIFS(基础数据表!J:J,基础数据表!I:I,$M$4,基础数据表!K:K,$A18)</f>
        <v>0</v>
      </c>
      <c r="N18" s="9">
        <f>SUMIFS(基础数据表!J:J,基础数据表!I:I,$N$4,基础数据表!K:K,$A18)</f>
        <v>0</v>
      </c>
      <c r="O18" s="9">
        <f>SUMIFS(基础数据表!J:J,基础数据表!I:I,$O$4,基础数据表!K:K,$A18)</f>
        <v>0</v>
      </c>
      <c r="P18" s="9">
        <f>SUMIFS(基础数据表!J:J,基础数据表!I:I,$P$4,基础数据表!K:K,$A18)</f>
        <v>310</v>
      </c>
      <c r="Q18" s="9">
        <f>SUMIFS(基础数据表!J:J,基础数据表!I:I,$Q$4,基础数据表!K:K,$A18)</f>
        <v>0</v>
      </c>
      <c r="R18" s="9">
        <f>SUMIFS(基础数据表!J:J,基础数据表!I:I,$R$4,基础数据表!K:K,$A18)</f>
        <v>0</v>
      </c>
      <c r="S18" s="15" t="b">
        <f>VLOOKUP(A18,表四!$A:$C,3,FALSE)=C18</f>
        <v>0</v>
      </c>
      <c r="T18" s="10">
        <v>4903</v>
      </c>
      <c r="U18" s="2">
        <f t="shared" si="1"/>
        <v>-50</v>
      </c>
    </row>
    <row r="19" spans="1:21" ht="20.100000000000001" customHeight="1">
      <c r="A19" s="8">
        <v>215</v>
      </c>
      <c r="B19" s="11" t="s">
        <v>1198</v>
      </c>
      <c r="C19" s="10">
        <f t="shared" si="0"/>
        <v>1732</v>
      </c>
      <c r="D19" s="9">
        <f>SUMIFS(基础数据表!J:J,基础数据表!I:I,D4,基础数据表!K:K,A19)</f>
        <v>362</v>
      </c>
      <c r="E19" s="9">
        <f>SUMIFS(基础数据表!J:J,基础数据表!I:I,$E$4,基础数据表!K:K,$A19)</f>
        <v>71</v>
      </c>
      <c r="F19" s="9">
        <f>SUMIFS(基础数据表!J:J,基础数据表!I:I,$F$4,基础数据表!K:K,$A19)</f>
        <v>0</v>
      </c>
      <c r="G19" s="9">
        <f>SUMIFS(基础数据表!J:J,基础数据表!I:I,$G$4,基础数据表!K:K,$A19)</f>
        <v>0</v>
      </c>
      <c r="H19" s="9">
        <f>SUMIFS(基础数据表!J:J,基础数据表!I:I,$H$4,基础数据表!K:K,$A19)</f>
        <v>47</v>
      </c>
      <c r="I19" s="9">
        <f>SUMIFS(基础数据表!J:J,基础数据表!I:I,$I$4,基础数据表!K:K,$A19)</f>
        <v>1104</v>
      </c>
      <c r="J19" s="9">
        <f>SUMIFS(基础数据表!J:J,基础数据表!I:I,$J$4,基础数据表!K:K,$A19)</f>
        <v>32</v>
      </c>
      <c r="K19" s="9">
        <f>SUMIFS(基础数据表!J:J,基础数据表!I:I,$K$4,基础数据表!K:K,$A19)</f>
        <v>0</v>
      </c>
      <c r="L19" s="9">
        <f>SUMIFS(基础数据表!J:J,基础数据表!I:I,$L$4,基础数据表!K:K,$A19)</f>
        <v>116</v>
      </c>
      <c r="M19" s="9">
        <f>SUMIFS(基础数据表!J:J,基础数据表!I:I,$M$4,基础数据表!K:K,$A19)</f>
        <v>0</v>
      </c>
      <c r="N19" s="9">
        <f>SUMIFS(基础数据表!J:J,基础数据表!I:I,$N$4,基础数据表!K:K,$A19)</f>
        <v>0</v>
      </c>
      <c r="O19" s="9">
        <f>SUMIFS(基础数据表!J:J,基础数据表!I:I,$O$4,基础数据表!K:K,$A19)</f>
        <v>0</v>
      </c>
      <c r="P19" s="9">
        <f>SUMIFS(基础数据表!J:J,基础数据表!I:I,$P$4,基础数据表!K:K,$A19)</f>
        <v>0</v>
      </c>
      <c r="Q19" s="9">
        <f>SUMIFS(基础数据表!J:J,基础数据表!I:I,$Q$4,基础数据表!K:K,$A19)</f>
        <v>0</v>
      </c>
      <c r="R19" s="9">
        <f>SUMIFS(基础数据表!J:J,基础数据表!I:I,$R$4,基础数据表!K:K,$A19)</f>
        <v>0</v>
      </c>
      <c r="S19" s="15" t="b">
        <f>VLOOKUP(A19,表四!$A:$C,3,FALSE)=C19</f>
        <v>1</v>
      </c>
      <c r="T19" s="10">
        <v>1732</v>
      </c>
      <c r="U19" s="2">
        <f t="shared" si="1"/>
        <v>0</v>
      </c>
    </row>
    <row r="20" spans="1:21" ht="20.100000000000001" customHeight="1">
      <c r="A20" s="8">
        <v>216</v>
      </c>
      <c r="B20" s="11" t="s">
        <v>1199</v>
      </c>
      <c r="C20" s="10">
        <f t="shared" si="0"/>
        <v>1860</v>
      </c>
      <c r="D20" s="9">
        <f>SUMIFS(基础数据表!J:J,基础数据表!I:I,D4,基础数据表!K:K,A20)</f>
        <v>92</v>
      </c>
      <c r="E20" s="9">
        <f>SUMIFS(基础数据表!J:J,基础数据表!I:I,$E$4,基础数据表!K:K,$A20)</f>
        <v>41</v>
      </c>
      <c r="F20" s="9">
        <f>SUMIFS(基础数据表!J:J,基础数据表!I:I,$F$4,基础数据表!K:K,$A20)</f>
        <v>1566</v>
      </c>
      <c r="G20" s="9">
        <f>SUMIFS(基础数据表!J:J,基础数据表!I:I,$G$4,基础数据表!K:K,$A20)</f>
        <v>0</v>
      </c>
      <c r="H20" s="9">
        <f>SUMIFS(基础数据表!J:J,基础数据表!I:I,$H$4,基础数据表!K:K,$A20)</f>
        <v>0</v>
      </c>
      <c r="I20" s="9">
        <f>SUMIFS(基础数据表!J:J,基础数据表!I:I,$I$4,基础数据表!K:K,$A20)</f>
        <v>0</v>
      </c>
      <c r="J20" s="9">
        <f>SUMIFS(基础数据表!J:J,基础数据表!I:I,$J$4,基础数据表!K:K,$A20)</f>
        <v>60</v>
      </c>
      <c r="K20" s="9">
        <f>SUMIFS(基础数据表!J:J,基础数据表!I:I,$K$4,基础数据表!K:K,$A20)</f>
        <v>0</v>
      </c>
      <c r="L20" s="9">
        <f>SUMIFS(基础数据表!J:J,基础数据表!I:I,$L$4,基础数据表!K:K,$A20)</f>
        <v>1</v>
      </c>
      <c r="M20" s="9">
        <f>SUMIFS(基础数据表!J:J,基础数据表!I:I,$M$4,基础数据表!K:K,$A20)</f>
        <v>0</v>
      </c>
      <c r="N20" s="9">
        <f>SUMIFS(基础数据表!J:J,基础数据表!I:I,$N$4,基础数据表!K:K,$A20)</f>
        <v>0</v>
      </c>
      <c r="O20" s="9">
        <f>SUMIFS(基础数据表!J:J,基础数据表!I:I,$O$4,基础数据表!K:K,$A20)</f>
        <v>0</v>
      </c>
      <c r="P20" s="9">
        <f>SUMIFS(基础数据表!J:J,基础数据表!I:I,$P$4,基础数据表!K:K,$A20)</f>
        <v>100</v>
      </c>
      <c r="Q20" s="9">
        <f>SUMIFS(基础数据表!J:J,基础数据表!I:I,$Q$4,基础数据表!K:K,$A20)</f>
        <v>0</v>
      </c>
      <c r="R20" s="9">
        <f>SUMIFS(基础数据表!J:J,基础数据表!I:I,$R$4,基础数据表!K:K,$A20)</f>
        <v>0</v>
      </c>
      <c r="S20" s="15" t="b">
        <f>VLOOKUP(A20,表四!$A:$C,3,FALSE)=C20</f>
        <v>1</v>
      </c>
      <c r="T20" s="10">
        <v>1860</v>
      </c>
      <c r="U20" s="2">
        <f t="shared" si="1"/>
        <v>0</v>
      </c>
    </row>
    <row r="21" spans="1:21" ht="20.100000000000001" customHeight="1">
      <c r="A21" s="8">
        <v>217</v>
      </c>
      <c r="B21" s="8" t="s">
        <v>1200</v>
      </c>
      <c r="C21" s="10">
        <f t="shared" si="0"/>
        <v>140</v>
      </c>
      <c r="D21" s="9">
        <f>SUMIFS(基础数据表!J:J,基础数据表!I:I,D4,基础数据表!K:K,A21)</f>
        <v>0</v>
      </c>
      <c r="E21" s="9">
        <f>SUMIFS(基础数据表!J:J,基础数据表!I:I,$E$4,基础数据表!K:K,$A21)</f>
        <v>10</v>
      </c>
      <c r="F21" s="9">
        <f>SUMIFS(基础数据表!J:J,基础数据表!I:I,$F$4,基础数据表!K:K,$A21)</f>
        <v>0</v>
      </c>
      <c r="G21" s="9">
        <f>SUMIFS(基础数据表!J:J,基础数据表!I:I,$G$4,基础数据表!K:K,$A21)</f>
        <v>0</v>
      </c>
      <c r="H21" s="9">
        <f>SUMIFS(基础数据表!J:J,基础数据表!I:I,$H$4,基础数据表!K:K,$A21)</f>
        <v>0</v>
      </c>
      <c r="I21" s="9">
        <f>SUMIFS(基础数据表!J:J,基础数据表!I:I,$I$4,基础数据表!K:K,$A21)</f>
        <v>0</v>
      </c>
      <c r="J21" s="9">
        <f>SUMIFS(基础数据表!J:J,基础数据表!I:I,$J$4,基础数据表!K:K,$A21)</f>
        <v>130</v>
      </c>
      <c r="K21" s="9">
        <f>SUMIFS(基础数据表!J:J,基础数据表!I:I,$K$4,基础数据表!K:K,$A21)</f>
        <v>0</v>
      </c>
      <c r="L21" s="9">
        <f>SUMIFS(基础数据表!J:J,基础数据表!I:I,$L$4,基础数据表!K:K,$A21)</f>
        <v>0</v>
      </c>
      <c r="M21" s="9">
        <f>SUMIFS(基础数据表!J:J,基础数据表!I:I,$M$4,基础数据表!K:K,$A21)</f>
        <v>0</v>
      </c>
      <c r="N21" s="9">
        <f>SUMIFS(基础数据表!J:J,基础数据表!I:I,$N$4,基础数据表!K:K,$A21)</f>
        <v>0</v>
      </c>
      <c r="O21" s="9">
        <f>SUMIFS(基础数据表!J:J,基础数据表!I:I,$O$4,基础数据表!K:K,$A21)</f>
        <v>0</v>
      </c>
      <c r="P21" s="9">
        <f>SUMIFS(基础数据表!J:J,基础数据表!I:I,$P$4,基础数据表!K:K,$A21)</f>
        <v>0</v>
      </c>
      <c r="Q21" s="9">
        <f>SUMIFS(基础数据表!J:J,基础数据表!I:I,$Q$4,基础数据表!K:K,$A21)</f>
        <v>0</v>
      </c>
      <c r="R21" s="9">
        <f>SUMIFS(基础数据表!J:J,基础数据表!I:I,$R$4,基础数据表!K:K,$A21)</f>
        <v>0</v>
      </c>
      <c r="S21" s="15" t="b">
        <f>VLOOKUP(A21,表四!$A:$C,3,FALSE)=C21</f>
        <v>1</v>
      </c>
      <c r="T21" s="10">
        <v>140</v>
      </c>
      <c r="U21" s="2">
        <f t="shared" si="1"/>
        <v>0</v>
      </c>
    </row>
    <row r="22" spans="1:21" ht="20.100000000000001" customHeight="1">
      <c r="A22" s="8">
        <v>219</v>
      </c>
      <c r="B22" s="11" t="s">
        <v>1201</v>
      </c>
      <c r="C22" s="10">
        <f t="shared" si="0"/>
        <v>0</v>
      </c>
      <c r="D22" s="9">
        <f>SUMIFS(基础数据表!J:J,基础数据表!I:I,D4,基础数据表!K:K,A22)</f>
        <v>0</v>
      </c>
      <c r="E22" s="9">
        <f>SUMIFS(基础数据表!J:J,基础数据表!I:I,$E$4,基础数据表!K:K,$A22)</f>
        <v>0</v>
      </c>
      <c r="F22" s="9">
        <f>SUMIFS(基础数据表!J:J,基础数据表!I:I,$F$4,基础数据表!K:K,$A22)</f>
        <v>0</v>
      </c>
      <c r="G22" s="9">
        <f>SUMIFS(基础数据表!J:J,基础数据表!I:I,$G$4,基础数据表!K:K,$A22)</f>
        <v>0</v>
      </c>
      <c r="H22" s="9">
        <f>SUMIFS(基础数据表!J:J,基础数据表!I:I,$H$4,基础数据表!K:K,$A22)</f>
        <v>0</v>
      </c>
      <c r="I22" s="9">
        <f>SUMIFS(基础数据表!J:J,基础数据表!I:I,$I$4,基础数据表!K:K,$A22)</f>
        <v>0</v>
      </c>
      <c r="J22" s="9">
        <f>SUMIFS(基础数据表!J:J,基础数据表!I:I,$J$4,基础数据表!K:K,$A22)</f>
        <v>0</v>
      </c>
      <c r="K22" s="9">
        <f>SUMIFS(基础数据表!J:J,基础数据表!I:I,$K$4,基础数据表!K:K,$A22)</f>
        <v>0</v>
      </c>
      <c r="L22" s="9">
        <f>SUMIFS(基础数据表!J:J,基础数据表!I:I,$L$4,基础数据表!K:K,$A22)</f>
        <v>0</v>
      </c>
      <c r="M22" s="9">
        <f>SUMIFS(基础数据表!J:J,基础数据表!I:I,$M$4,基础数据表!K:K,$A22)</f>
        <v>0</v>
      </c>
      <c r="N22" s="9">
        <f>SUMIFS(基础数据表!J:J,基础数据表!I:I,$N$4,基础数据表!K:K,$A22)</f>
        <v>0</v>
      </c>
      <c r="O22" s="9">
        <f>SUMIFS(基础数据表!J:J,基础数据表!I:I,$O$4,基础数据表!K:K,$A22)</f>
        <v>0</v>
      </c>
      <c r="P22" s="9">
        <f>SUMIFS(基础数据表!J:J,基础数据表!I:I,$P$4,基础数据表!K:K,$A22)</f>
        <v>0</v>
      </c>
      <c r="Q22" s="9">
        <f>SUMIFS(基础数据表!J:J,基础数据表!I:I,$Q$4,基础数据表!K:K,$A22)</f>
        <v>0</v>
      </c>
      <c r="R22" s="9">
        <f>SUMIFS(基础数据表!J:J,基础数据表!I:I,$R$4,基础数据表!K:K,$A22)</f>
        <v>0</v>
      </c>
      <c r="S22" s="15" t="b">
        <f>VLOOKUP(A22,表四!$A:$C,3,FALSE)=C22</f>
        <v>1</v>
      </c>
      <c r="T22" s="10">
        <v>0</v>
      </c>
      <c r="U22" s="2">
        <f t="shared" si="1"/>
        <v>0</v>
      </c>
    </row>
    <row r="23" spans="1:21" ht="20.100000000000001" customHeight="1">
      <c r="A23" s="8">
        <v>220</v>
      </c>
      <c r="B23" s="11" t="s">
        <v>1202</v>
      </c>
      <c r="C23" s="10">
        <f t="shared" si="0"/>
        <v>7789</v>
      </c>
      <c r="D23" s="9">
        <f>SUMIFS(基础数据表!J:J,基础数据表!I:I,D4,基础数据表!K:K,A23)</f>
        <v>829</v>
      </c>
      <c r="E23" s="9">
        <f>SUMIFS(基础数据表!J:J,基础数据表!I:I,$E$4,基础数据表!K:K,$A23)</f>
        <v>762</v>
      </c>
      <c r="F23" s="9">
        <f>SUMIFS(基础数据表!J:J,基础数据表!I:I,$F$4,基础数据表!K:K,$A23)</f>
        <v>5132</v>
      </c>
      <c r="G23" s="9">
        <f>SUMIFS(基础数据表!J:J,基础数据表!I:I,$G$4,基础数据表!K:K,$A23)</f>
        <v>960</v>
      </c>
      <c r="H23" s="9">
        <f>SUMIFS(基础数据表!J:J,基础数据表!I:I,$H$4,基础数据表!K:K,$A23)</f>
        <v>104</v>
      </c>
      <c r="I23" s="9">
        <f>SUMIFS(基础数据表!J:J,基础数据表!I:I,$I$4,基础数据表!K:K,$A23)</f>
        <v>0</v>
      </c>
      <c r="J23" s="9">
        <f>SUMIFS(基础数据表!J:J,基础数据表!I:I,$J$4,基础数据表!K:K,$A23)</f>
        <v>0</v>
      </c>
      <c r="K23" s="9">
        <f>SUMIFS(基础数据表!J:J,基础数据表!I:I,$K$4,基础数据表!K:K,$A23)</f>
        <v>0</v>
      </c>
      <c r="L23" s="9">
        <f>SUMIFS(基础数据表!J:J,基础数据表!I:I,$L$4,基础数据表!K:K,$A23)</f>
        <v>2</v>
      </c>
      <c r="M23" s="9">
        <f>SUMIFS(基础数据表!J:J,基础数据表!I:I,$M$4,基础数据表!K:K,$A23)</f>
        <v>0</v>
      </c>
      <c r="N23" s="9">
        <f>SUMIFS(基础数据表!J:J,基础数据表!I:I,$N$4,基础数据表!K:K,$A23)</f>
        <v>0</v>
      </c>
      <c r="O23" s="9">
        <f>SUMIFS(基础数据表!J:J,基础数据表!I:I,$O$4,基础数据表!K:K,$A23)</f>
        <v>0</v>
      </c>
      <c r="P23" s="9">
        <f>SUMIFS(基础数据表!J:J,基础数据表!I:I,$P$4,基础数据表!K:K,$A23)</f>
        <v>0</v>
      </c>
      <c r="Q23" s="9">
        <f>SUMIFS(基础数据表!J:J,基础数据表!I:I,$Q$4,基础数据表!K:K,$A23)</f>
        <v>0</v>
      </c>
      <c r="R23" s="9">
        <f>SUMIFS(基础数据表!J:J,基础数据表!I:I,$R$4,基础数据表!K:K,$A23)</f>
        <v>0</v>
      </c>
      <c r="S23" s="15" t="b">
        <f>VLOOKUP(A23,表四!$A:$C,3,FALSE)=C23</f>
        <v>0</v>
      </c>
      <c r="T23" s="10">
        <v>10205</v>
      </c>
      <c r="U23" s="2">
        <f t="shared" si="1"/>
        <v>2416</v>
      </c>
    </row>
    <row r="24" spans="1:21" ht="20.100000000000001" customHeight="1">
      <c r="A24" s="8">
        <v>221</v>
      </c>
      <c r="B24" s="11" t="s">
        <v>1203</v>
      </c>
      <c r="C24" s="10">
        <f t="shared" si="0"/>
        <v>21292</v>
      </c>
      <c r="D24" s="9">
        <f>SUMIFS(基础数据表!J:J,基础数据表!I:I,D4,基础数据表!K:K,A24)</f>
        <v>3784</v>
      </c>
      <c r="E24" s="9">
        <f>SUMIFS(基础数据表!J:J,基础数据表!I:I,$E$4,基础数据表!K:K,$A24)</f>
        <v>0</v>
      </c>
      <c r="F24" s="9">
        <f>SUMIFS(基础数据表!J:J,基础数据表!I:I,$F$4,基础数据表!K:K,$A24)</f>
        <v>11082</v>
      </c>
      <c r="G24" s="9">
        <f>SUMIFS(基础数据表!J:J,基础数据表!I:I,$G$4,基础数据表!K:K,$A24)</f>
        <v>0</v>
      </c>
      <c r="H24" s="9">
        <f>SUMIFS(基础数据表!J:J,基础数据表!I:I,$H$4,基础数据表!K:K,$A24)</f>
        <v>6426</v>
      </c>
      <c r="I24" s="9">
        <f>SUMIFS(基础数据表!J:J,基础数据表!I:I,$I$4,基础数据表!K:K,$A24)</f>
        <v>0</v>
      </c>
      <c r="J24" s="9">
        <f>SUMIFS(基础数据表!J:J,基础数据表!I:I,$J$4,基础数据表!K:K,$A24)</f>
        <v>0</v>
      </c>
      <c r="K24" s="9">
        <f>SUMIFS(基础数据表!J:J,基础数据表!I:I,$K$4,基础数据表!K:K,$A24)</f>
        <v>0</v>
      </c>
      <c r="L24" s="9">
        <f>SUMIFS(基础数据表!J:J,基础数据表!I:I,$L$4,基础数据表!K:K,$A24)</f>
        <v>0</v>
      </c>
      <c r="M24" s="9">
        <f>SUMIFS(基础数据表!J:J,基础数据表!I:I,$M$4,基础数据表!K:K,$A24)</f>
        <v>0</v>
      </c>
      <c r="N24" s="9">
        <f>SUMIFS(基础数据表!J:J,基础数据表!I:I,$N$4,基础数据表!K:K,$A24)</f>
        <v>0</v>
      </c>
      <c r="O24" s="9">
        <f>SUMIFS(基础数据表!J:J,基础数据表!I:I,$O$4,基础数据表!K:K,$A24)</f>
        <v>0</v>
      </c>
      <c r="P24" s="9">
        <f>SUMIFS(基础数据表!J:J,基础数据表!I:I,$P$4,基础数据表!K:K,$A24)</f>
        <v>0</v>
      </c>
      <c r="Q24" s="9">
        <f>SUMIFS(基础数据表!J:J,基础数据表!I:I,$Q$4,基础数据表!K:K,$A24)</f>
        <v>0</v>
      </c>
      <c r="R24" s="9">
        <f>SUMIFS(基础数据表!J:J,基础数据表!I:I,$R$4,基础数据表!K:K,$A24)</f>
        <v>0</v>
      </c>
      <c r="S24" s="15" t="b">
        <f>VLOOKUP(A24,表四!$A:$C,3,FALSE)=C24</f>
        <v>1</v>
      </c>
      <c r="T24" s="10">
        <v>21292</v>
      </c>
      <c r="U24" s="2">
        <f t="shared" si="1"/>
        <v>0</v>
      </c>
    </row>
    <row r="25" spans="1:21" ht="20.100000000000001" customHeight="1">
      <c r="A25" s="8">
        <v>222</v>
      </c>
      <c r="B25" s="11" t="s">
        <v>1204</v>
      </c>
      <c r="C25" s="10">
        <f t="shared" si="0"/>
        <v>2577</v>
      </c>
      <c r="D25" s="9">
        <f>SUMIFS(基础数据表!J:J,基础数据表!I:I,D4,基础数据表!K:K,A25)</f>
        <v>139</v>
      </c>
      <c r="E25" s="9">
        <f>SUMIFS(基础数据表!J:J,基础数据表!I:I,$E$4,基础数据表!K:K,$A25)</f>
        <v>127</v>
      </c>
      <c r="F25" s="9">
        <f>SUMIFS(基础数据表!J:J,基础数据表!I:I,$F$4,基础数据表!K:K,$A25)</f>
        <v>1114</v>
      </c>
      <c r="G25" s="9">
        <f>SUMIFS(基础数据表!J:J,基础数据表!I:I,$G$4,基础数据表!K:K,$A25)</f>
        <v>36</v>
      </c>
      <c r="H25" s="9">
        <f>SUMIFS(基础数据表!J:J,基础数据表!I:I,$H$4,基础数据表!K:K,$A25)</f>
        <v>0</v>
      </c>
      <c r="I25" s="9">
        <f>SUMIFS(基础数据表!J:J,基础数据表!I:I,$I$4,基础数据表!K:K,$A25)</f>
        <v>0</v>
      </c>
      <c r="J25" s="9">
        <f>SUMIFS(基础数据表!J:J,基础数据表!I:I,$J$4,基础数据表!K:K,$A25)</f>
        <v>1160</v>
      </c>
      <c r="K25" s="9">
        <f>SUMIFS(基础数据表!J:J,基础数据表!I:I,$K$4,基础数据表!K:K,$A25)</f>
        <v>0</v>
      </c>
      <c r="L25" s="9">
        <f>SUMIFS(基础数据表!J:J,基础数据表!I:I,$L$4,基础数据表!K:K,$A25)</f>
        <v>1</v>
      </c>
      <c r="M25" s="9">
        <f>SUMIFS(基础数据表!J:J,基础数据表!I:I,$M$4,基础数据表!K:K,$A25)</f>
        <v>0</v>
      </c>
      <c r="N25" s="9">
        <f>SUMIFS(基础数据表!J:J,基础数据表!I:I,$N$4,基础数据表!K:K,$A25)</f>
        <v>0</v>
      </c>
      <c r="O25" s="9">
        <f>SUMIFS(基础数据表!J:J,基础数据表!I:I,$O$4,基础数据表!K:K,$A25)</f>
        <v>0</v>
      </c>
      <c r="P25" s="9">
        <f>SUMIFS(基础数据表!J:J,基础数据表!I:I,$P$4,基础数据表!K:K,$A25)</f>
        <v>0</v>
      </c>
      <c r="Q25" s="9">
        <f>SUMIFS(基础数据表!J:J,基础数据表!I:I,$Q$4,基础数据表!K:K,$A25)</f>
        <v>0</v>
      </c>
      <c r="R25" s="9">
        <f>SUMIFS(基础数据表!J:J,基础数据表!I:I,$R$4,基础数据表!K:K,$A25)</f>
        <v>0</v>
      </c>
      <c r="S25" s="15" t="b">
        <f>VLOOKUP(A25,表四!$A:$C,3,FALSE)=C25</f>
        <v>1</v>
      </c>
      <c r="T25" s="10">
        <v>2577</v>
      </c>
      <c r="U25" s="2">
        <f t="shared" si="1"/>
        <v>0</v>
      </c>
    </row>
    <row r="26" spans="1:21" ht="20.100000000000001" customHeight="1">
      <c r="A26" s="8">
        <v>224</v>
      </c>
      <c r="B26" s="11" t="s">
        <v>1205</v>
      </c>
      <c r="C26" s="10">
        <f t="shared" si="0"/>
        <v>3644</v>
      </c>
      <c r="D26" s="9">
        <f>SUMIFS(基础数据表!J:J,基础数据表!I:I,D4,基础数据表!K:K,A26)</f>
        <v>357</v>
      </c>
      <c r="E26" s="9">
        <f>SUMIFS(基础数据表!J:J,基础数据表!I:I,$E$4,基础数据表!K:K,$A26)</f>
        <v>462</v>
      </c>
      <c r="F26" s="9">
        <f>SUMIFS(基础数据表!J:J,基础数据表!I:I,$F$4,基础数据表!K:K,$A26)</f>
        <v>2728</v>
      </c>
      <c r="G26" s="9">
        <f>SUMIFS(基础数据表!J:J,基础数据表!I:I,$G$4,基础数据表!K:K,$A26)</f>
        <v>0</v>
      </c>
      <c r="H26" s="9">
        <f>SUMIFS(基础数据表!J:J,基础数据表!I:I,$H$4,基础数据表!K:K,$A26)</f>
        <v>75</v>
      </c>
      <c r="I26" s="9">
        <f>SUMIFS(基础数据表!J:J,基础数据表!I:I,$I$4,基础数据表!K:K,$A26)</f>
        <v>0</v>
      </c>
      <c r="J26" s="9">
        <f>SUMIFS(基础数据表!J:J,基础数据表!I:I,$J$4,基础数据表!K:K,$A26)</f>
        <v>0</v>
      </c>
      <c r="K26" s="9">
        <f>SUMIFS(基础数据表!J:J,基础数据表!I:I,$K$4,基础数据表!K:K,$A26)</f>
        <v>0</v>
      </c>
      <c r="L26" s="9">
        <f>SUMIFS(基础数据表!J:J,基础数据表!I:I,$L$4,基础数据表!K:K,$A26)</f>
        <v>22</v>
      </c>
      <c r="M26" s="9">
        <f>SUMIFS(基础数据表!J:J,基础数据表!I:I,$M$4,基础数据表!K:K,$A26)</f>
        <v>0</v>
      </c>
      <c r="N26" s="9">
        <f>SUMIFS(基础数据表!J:J,基础数据表!I:I,$N$4,基础数据表!K:K,$A26)</f>
        <v>0</v>
      </c>
      <c r="O26" s="9">
        <f>SUMIFS(基础数据表!J:J,基础数据表!I:I,$O$4,基础数据表!K:K,$A26)</f>
        <v>0</v>
      </c>
      <c r="P26" s="9">
        <f>SUMIFS(基础数据表!J:J,基础数据表!I:I,$P$4,基础数据表!K:K,$A26)</f>
        <v>0</v>
      </c>
      <c r="Q26" s="9">
        <f>SUMIFS(基础数据表!J:J,基础数据表!I:I,$Q$4,基础数据表!K:K,$A26)</f>
        <v>0</v>
      </c>
      <c r="R26" s="9">
        <f>SUMIFS(基础数据表!J:J,基础数据表!I:I,$R$4,基础数据表!K:K,$A26)</f>
        <v>0</v>
      </c>
      <c r="S26" s="15" t="b">
        <f>VLOOKUP(A26,表四!$A:$C,3,FALSE)=C26</f>
        <v>0</v>
      </c>
      <c r="T26" s="10">
        <v>7147</v>
      </c>
      <c r="U26" s="2">
        <f t="shared" si="1"/>
        <v>3503</v>
      </c>
    </row>
    <row r="27" spans="1:21" ht="20.100000000000001" customHeight="1">
      <c r="A27" s="8">
        <v>227</v>
      </c>
      <c r="B27" s="8" t="s">
        <v>1206</v>
      </c>
      <c r="C27" s="10">
        <f t="shared" si="0"/>
        <v>0</v>
      </c>
      <c r="D27" s="9">
        <f>SUMIFS(基础数据表!J:J,基础数据表!I:I,D4,基础数据表!K:K,A27)</f>
        <v>0</v>
      </c>
      <c r="E27" s="9">
        <f>SUMIFS(基础数据表!J:J,基础数据表!I:I,$E$4,基础数据表!K:K,$A27)</f>
        <v>0</v>
      </c>
      <c r="F27" s="9">
        <f>SUMIFS(基础数据表!J:J,基础数据表!I:I,$F$4,基础数据表!K:K,$A27)</f>
        <v>0</v>
      </c>
      <c r="G27" s="9">
        <f>SUMIFS(基础数据表!J:J,基础数据表!I:I,$G$4,基础数据表!K:K,$A27)</f>
        <v>0</v>
      </c>
      <c r="H27" s="9">
        <f>SUMIFS(基础数据表!J:J,基础数据表!I:I,$H$4,基础数据表!K:K,$A27)</f>
        <v>0</v>
      </c>
      <c r="I27" s="9">
        <f>SUMIFS(基础数据表!J:J,基础数据表!I:I,$I$4,基础数据表!K:K,$A27)</f>
        <v>0</v>
      </c>
      <c r="J27" s="9">
        <f>SUMIFS(基础数据表!J:J,基础数据表!I:I,$J$4,基础数据表!K:K,$A27)</f>
        <v>0</v>
      </c>
      <c r="K27" s="9">
        <f>SUMIFS(基础数据表!J:J,基础数据表!I:I,$K$4,基础数据表!K:K,$A27)</f>
        <v>0</v>
      </c>
      <c r="L27" s="9">
        <f>SUMIFS(基础数据表!J:J,基础数据表!I:I,$L$4,基础数据表!K:K,$A27)</f>
        <v>0</v>
      </c>
      <c r="M27" s="9">
        <f>SUMIFS(基础数据表!J:J,基础数据表!I:I,$M$4,基础数据表!K:K,$A27)</f>
        <v>0</v>
      </c>
      <c r="N27" s="9">
        <f>SUMIFS(基础数据表!J:J,基础数据表!I:I,$N$4,基础数据表!K:K,$A27)</f>
        <v>0</v>
      </c>
      <c r="O27" s="9">
        <f>SUMIFS(基础数据表!J:J,基础数据表!I:I,$O$4,基础数据表!K:K,$A27)</f>
        <v>0</v>
      </c>
      <c r="P27" s="9">
        <f>SUMIFS(基础数据表!J:J,基础数据表!I:I,$P$4,基础数据表!K:K,$A27)</f>
        <v>0</v>
      </c>
      <c r="Q27" s="9">
        <f>SUMIFS(基础数据表!J:J,基础数据表!I:I,$Q$4,基础数据表!K:K,$A27)</f>
        <v>0</v>
      </c>
      <c r="R27" s="9">
        <f>SUMIFS(基础数据表!J:J,基础数据表!I:I,$R$4,基础数据表!K:K,$A27)</f>
        <v>0</v>
      </c>
      <c r="S27" s="15" t="b">
        <f>VLOOKUP(A27,表四!$A:$C,3,FALSE)=C27</f>
        <v>1</v>
      </c>
      <c r="T27" s="10"/>
      <c r="U27" s="2">
        <f t="shared" si="1"/>
        <v>0</v>
      </c>
    </row>
    <row r="28" spans="1:21" ht="20.100000000000001" customHeight="1">
      <c r="A28" s="8">
        <v>229</v>
      </c>
      <c r="B28" s="9" t="s">
        <v>1184</v>
      </c>
      <c r="C28" s="10">
        <f t="shared" si="0"/>
        <v>5160</v>
      </c>
      <c r="D28" s="9">
        <f>SUMIFS(基础数据表!J:J,基础数据表!I:I,D4,基础数据表!K:K,A28)</f>
        <v>0</v>
      </c>
      <c r="E28" s="9">
        <f>SUMIFS(基础数据表!J:J,基础数据表!I:I,$E$4,基础数据表!K:K,$A28)</f>
        <v>148</v>
      </c>
      <c r="F28" s="9">
        <f>SUMIFS(基础数据表!J:J,基础数据表!I:I,$F$4,基础数据表!K:K,$A28)</f>
        <v>2585</v>
      </c>
      <c r="G28" s="9">
        <f>SUMIFS(基础数据表!J:J,基础数据表!I:I,$G$4,基础数据表!K:K,$A28)</f>
        <v>0</v>
      </c>
      <c r="H28" s="9">
        <f>SUMIFS(基础数据表!J:J,基础数据表!I:I,$H$4,基础数据表!K:K,$A28)</f>
        <v>0</v>
      </c>
      <c r="I28" s="9">
        <f>SUMIFS(基础数据表!J:J,基础数据表!I:I,$I$4,基础数据表!K:K,$A28)</f>
        <v>0</v>
      </c>
      <c r="J28" s="9">
        <f>SUMIFS(基础数据表!J:J,基础数据表!I:I,$J$4,基础数据表!K:K,$A28)</f>
        <v>56</v>
      </c>
      <c r="K28" s="9">
        <f>SUMIFS(基础数据表!J:J,基础数据表!I:I,$K$4,基础数据表!K:K,$A28)</f>
        <v>0</v>
      </c>
      <c r="L28" s="9">
        <f>SUMIFS(基础数据表!J:J,基础数据表!I:I,$L$4,基础数据表!K:K,$A28)</f>
        <v>171</v>
      </c>
      <c r="M28" s="9">
        <f>SUMIFS(基础数据表!J:J,基础数据表!I:I,$M$4,基础数据表!K:K,$A28)</f>
        <v>0</v>
      </c>
      <c r="N28" s="9">
        <f>SUMIFS(基础数据表!J:J,基础数据表!I:I,$N$4,基础数据表!K:K,$A28)</f>
        <v>0</v>
      </c>
      <c r="O28" s="9">
        <f>SUMIFS(基础数据表!J:J,基础数据表!I:I,$O$4,基础数据表!K:K,$A28)</f>
        <v>0</v>
      </c>
      <c r="P28" s="9">
        <f>SUMIFS(基础数据表!J:J,基础数据表!I:I,$P$4,基础数据表!K:K,$A28)</f>
        <v>2200</v>
      </c>
      <c r="Q28" s="9">
        <f>SUMIFS(基础数据表!J:J,基础数据表!I:I,$Q$4,基础数据表!K:K,$A28)</f>
        <v>0</v>
      </c>
      <c r="R28" s="9">
        <f>SUMIFS(基础数据表!J:J,基础数据表!I:I,$R$4,基础数据表!K:K,$A28)</f>
        <v>0</v>
      </c>
      <c r="S28" s="15" t="b">
        <f>VLOOKUP(A28,表四!$A:$C,3,FALSE)=C28</f>
        <v>0</v>
      </c>
      <c r="T28" s="10">
        <v>2585</v>
      </c>
      <c r="U28" s="2">
        <f t="shared" si="1"/>
        <v>-2575</v>
      </c>
    </row>
    <row r="29" spans="1:21" ht="20.100000000000001" customHeight="1">
      <c r="A29" s="8">
        <v>230</v>
      </c>
      <c r="B29" s="9" t="s">
        <v>1053</v>
      </c>
      <c r="C29" s="10">
        <f t="shared" si="0"/>
        <v>0</v>
      </c>
      <c r="D29" s="9">
        <f>SUMIFS(基础数据表!J:J,基础数据表!I:I,D4,基础数据表!K:K,A29)</f>
        <v>0</v>
      </c>
      <c r="E29" s="9">
        <f>SUMIFS(基础数据表!J:J,基础数据表!I:I,$E$4,基础数据表!K:K,$A29)</f>
        <v>0</v>
      </c>
      <c r="F29" s="9">
        <f>SUMIFS(基础数据表!J:J,基础数据表!I:I,$F$4,基础数据表!K:K,$A29)</f>
        <v>0</v>
      </c>
      <c r="G29" s="9">
        <f>SUMIFS(基础数据表!J:J,基础数据表!I:I,$G$4,基础数据表!K:K,$A29)</f>
        <v>0</v>
      </c>
      <c r="H29" s="9">
        <f>SUMIFS(基础数据表!J:J,基础数据表!I:I,$H$4,基础数据表!K:K,$A29)</f>
        <v>0</v>
      </c>
      <c r="I29" s="9">
        <f>SUMIFS(基础数据表!J:J,基础数据表!I:I,$I$4,基础数据表!K:K,$A29)</f>
        <v>0</v>
      </c>
      <c r="J29" s="9">
        <f>SUMIFS(基础数据表!J:J,基础数据表!I:I,$J$4,基础数据表!K:K,$A29)</f>
        <v>0</v>
      </c>
      <c r="K29" s="9">
        <f>SUMIFS(基础数据表!J:J,基础数据表!I:I,$K$4,基础数据表!K:K,$A29)</f>
        <v>0</v>
      </c>
      <c r="L29" s="9">
        <f>SUMIFS(基础数据表!J:J,基础数据表!I:I,$L$4,基础数据表!K:K,$A29)</f>
        <v>0</v>
      </c>
      <c r="M29" s="9">
        <f>SUMIFS(基础数据表!J:J,基础数据表!I:I,$M$4,基础数据表!K:K,$A29)</f>
        <v>0</v>
      </c>
      <c r="N29" s="9">
        <f>SUMIFS(基础数据表!J:J,基础数据表!I:I,$N$4,基础数据表!K:K,$A29)</f>
        <v>0</v>
      </c>
      <c r="O29" s="9">
        <f>SUMIFS(基础数据表!J:J,基础数据表!I:I,$O$4,基础数据表!K:K,$A29)</f>
        <v>0</v>
      </c>
      <c r="P29" s="9">
        <f>SUMIFS(基础数据表!J:J,基础数据表!I:I,$P$4,基础数据表!K:K,$A29)</f>
        <v>0</v>
      </c>
      <c r="Q29" s="9">
        <f>SUMIFS(基础数据表!J:J,基础数据表!I:I,$Q$4,基础数据表!K:K,$A29)</f>
        <v>0</v>
      </c>
      <c r="R29" s="9">
        <f>SUMIFS(基础数据表!J:J,基础数据表!I:I,$R$4,基础数据表!K:K,$A29)</f>
        <v>0</v>
      </c>
      <c r="S29" s="15"/>
      <c r="T29" s="10"/>
      <c r="U29" s="2">
        <f t="shared" si="1"/>
        <v>0</v>
      </c>
    </row>
    <row r="30" spans="1:21" ht="20.100000000000001" customHeight="1">
      <c r="A30" s="8">
        <v>232</v>
      </c>
      <c r="B30" s="11" t="s">
        <v>1207</v>
      </c>
      <c r="C30" s="10">
        <f t="shared" si="0"/>
        <v>4100</v>
      </c>
      <c r="D30" s="9">
        <f>SUMIFS(基础数据表!J:J,基础数据表!I:I,D4,基础数据表!K:K,A30)</f>
        <v>0</v>
      </c>
      <c r="E30" s="9">
        <f>SUMIFS(基础数据表!J:J,基础数据表!I:I,$E$4,基础数据表!K:K,$A30)</f>
        <v>0</v>
      </c>
      <c r="F30" s="9">
        <f>SUMIFS(基础数据表!J:J,基础数据表!I:I,$F$4,基础数据表!K:K,$A30)</f>
        <v>0</v>
      </c>
      <c r="G30" s="9">
        <f>SUMIFS(基础数据表!J:J,基础数据表!I:I,$G$4,基础数据表!K:K,$A30)</f>
        <v>0</v>
      </c>
      <c r="H30" s="9">
        <f>SUMIFS(基础数据表!J:J,基础数据表!I:I,$H$4,基础数据表!K:K,$A30)</f>
        <v>0</v>
      </c>
      <c r="I30" s="9">
        <f>SUMIFS(基础数据表!J:J,基础数据表!I:I,$I$4,基础数据表!K:K,$A30)</f>
        <v>0</v>
      </c>
      <c r="J30" s="9">
        <f>SUMIFS(基础数据表!J:J,基础数据表!I:I,$J$4,基础数据表!K:K,$A30)</f>
        <v>0</v>
      </c>
      <c r="K30" s="9">
        <f>SUMIFS(基础数据表!J:J,基础数据表!I:I,$K$4,基础数据表!K:K,$A30)</f>
        <v>0</v>
      </c>
      <c r="L30" s="9">
        <f>SUMIFS(基础数据表!J:J,基础数据表!I:I,$L$4,基础数据表!K:K,$A30)</f>
        <v>0</v>
      </c>
      <c r="M30" s="9">
        <f>SUMIFS(基础数据表!J:J,基础数据表!I:I,$M$4,基础数据表!K:K,$A30)</f>
        <v>0</v>
      </c>
      <c r="N30" s="9">
        <f>SUMIFS(基础数据表!J:J,基础数据表!I:I,$N$4,基础数据表!K:K,$A30)</f>
        <v>4100</v>
      </c>
      <c r="O30" s="9">
        <f>SUMIFS(基础数据表!J:J,基础数据表!I:I,$O$4,基础数据表!K:K,$A30)</f>
        <v>0</v>
      </c>
      <c r="P30" s="9">
        <f>SUMIFS(基础数据表!J:J,基础数据表!I:I,$P$4,基础数据表!K:K,$A30)</f>
        <v>0</v>
      </c>
      <c r="Q30" s="9">
        <f>SUMIFS(基础数据表!J:J,基础数据表!I:I,$Q$4,基础数据表!K:K,$A30)</f>
        <v>0</v>
      </c>
      <c r="R30" s="9">
        <f>SUMIFS(基础数据表!J:J,基础数据表!I:I,$R$4,基础数据表!K:K,$A30)</f>
        <v>0</v>
      </c>
      <c r="S30" s="15" t="b">
        <f>VLOOKUP(A30,表四!$A:$C,3,FALSE)=C30</f>
        <v>1</v>
      </c>
      <c r="T30" s="2">
        <v>4100</v>
      </c>
      <c r="U30" s="2">
        <f t="shared" si="1"/>
        <v>0</v>
      </c>
    </row>
    <row r="31" spans="1:21" ht="20.100000000000001" customHeight="1">
      <c r="A31" s="8">
        <v>233</v>
      </c>
      <c r="B31" s="11" t="s">
        <v>1208</v>
      </c>
      <c r="C31" s="10">
        <f t="shared" si="0"/>
        <v>0</v>
      </c>
      <c r="D31" s="9">
        <f>SUMIFS(基础数据表!J:J,基础数据表!I:I,D4,基础数据表!K:K,A31)</f>
        <v>0</v>
      </c>
      <c r="E31" s="9">
        <f>SUMIFS(基础数据表!J:J,基础数据表!I:I,$E$4,基础数据表!K:K,$A31)</f>
        <v>0</v>
      </c>
      <c r="F31" s="9">
        <f>SUMIFS(基础数据表!J:J,基础数据表!I:I,$F$4,基础数据表!K:K,$A31)</f>
        <v>0</v>
      </c>
      <c r="G31" s="9">
        <f>SUMIFS(基础数据表!J:J,基础数据表!I:I,$G$4,基础数据表!K:K,$A31)</f>
        <v>0</v>
      </c>
      <c r="H31" s="9">
        <f>SUMIFS(基础数据表!J:J,基础数据表!I:I,$H$4,基础数据表!K:K,$A31)</f>
        <v>0</v>
      </c>
      <c r="I31" s="9">
        <f>SUMIFS(基础数据表!J:J,基础数据表!I:I,$I$4,基础数据表!K:K,$A31)</f>
        <v>0</v>
      </c>
      <c r="J31" s="9">
        <f>SUMIFS(基础数据表!J:J,基础数据表!I:I,$J$4,基础数据表!K:K,$A31)</f>
        <v>0</v>
      </c>
      <c r="K31" s="9">
        <f>SUMIFS(基础数据表!J:J,基础数据表!I:I,$K$4,基础数据表!K:K,$A31)</f>
        <v>0</v>
      </c>
      <c r="L31" s="9">
        <f>SUMIFS(基础数据表!J:J,基础数据表!I:I,$L$4,基础数据表!K:K,$A31)</f>
        <v>0</v>
      </c>
      <c r="M31" s="9">
        <f>SUMIFS(基础数据表!J:J,基础数据表!I:I,$M$4,基础数据表!K:K,$A31)</f>
        <v>0</v>
      </c>
      <c r="N31" s="9">
        <f>SUMIFS(基础数据表!J:J,基础数据表!I:I,$N$4,基础数据表!K:K,$A31)</f>
        <v>0</v>
      </c>
      <c r="O31" s="9">
        <f>SUMIFS(基础数据表!J:J,基础数据表!I:I,$O$4,基础数据表!K:K,$A31)</f>
        <v>0</v>
      </c>
      <c r="P31" s="9">
        <f>SUMIFS(基础数据表!J:J,基础数据表!I:I,$P$4,基础数据表!K:K,$A31)</f>
        <v>0</v>
      </c>
      <c r="Q31" s="9">
        <f>SUMIFS(基础数据表!J:J,基础数据表!I:I,$Q$4,基础数据表!K:K,$A31)</f>
        <v>0</v>
      </c>
      <c r="R31" s="9">
        <f>SUMIFS(基础数据表!J:J,基础数据表!I:I,$R$4,基础数据表!K:K,$A31)</f>
        <v>0</v>
      </c>
      <c r="S31" s="15" t="b">
        <f>VLOOKUP(A31,表四!$A:$C,3,FALSE)=C31</f>
        <v>1</v>
      </c>
      <c r="U31" s="2">
        <f t="shared" si="1"/>
        <v>0</v>
      </c>
    </row>
    <row r="32" spans="1:21" ht="20.100000000000001" customHeight="1">
      <c r="A32" s="232" t="s">
        <v>1045</v>
      </c>
      <c r="B32" s="232"/>
      <c r="C32" s="10">
        <f t="shared" ref="C32:R32" si="2">SUM(C6:C31)</f>
        <v>389521</v>
      </c>
      <c r="D32" s="10">
        <f t="shared" si="2"/>
        <v>53095</v>
      </c>
      <c r="E32" s="10">
        <f t="shared" si="2"/>
        <v>26155</v>
      </c>
      <c r="F32" s="10">
        <f t="shared" si="2"/>
        <v>71141</v>
      </c>
      <c r="G32" s="10">
        <f t="shared" si="2"/>
        <v>6180</v>
      </c>
      <c r="H32" s="10">
        <f t="shared" si="2"/>
        <v>167867</v>
      </c>
      <c r="I32" s="10">
        <f t="shared" si="2"/>
        <v>14680</v>
      </c>
      <c r="J32" s="10">
        <f t="shared" si="2"/>
        <v>3702</v>
      </c>
      <c r="K32" s="10">
        <f t="shared" si="2"/>
        <v>914</v>
      </c>
      <c r="L32" s="10">
        <f t="shared" si="2"/>
        <v>35310</v>
      </c>
      <c r="M32" s="10">
        <f t="shared" si="2"/>
        <v>3091</v>
      </c>
      <c r="N32" s="10">
        <f t="shared" si="2"/>
        <v>4131</v>
      </c>
      <c r="O32" s="10">
        <f t="shared" si="2"/>
        <v>0</v>
      </c>
      <c r="P32" s="10">
        <f t="shared" si="2"/>
        <v>3210</v>
      </c>
      <c r="Q32" s="10">
        <f t="shared" si="2"/>
        <v>45</v>
      </c>
      <c r="R32" s="10">
        <f t="shared" si="2"/>
        <v>0</v>
      </c>
      <c r="S32" s="15" t="b">
        <f>表三!J7=C32-C29</f>
        <v>0</v>
      </c>
      <c r="U32" s="2">
        <f t="shared" si="1"/>
        <v>-389521</v>
      </c>
    </row>
  </sheetData>
  <mergeCells count="4">
    <mergeCell ref="A2:R2"/>
    <mergeCell ref="A4:B4"/>
    <mergeCell ref="A32:B32"/>
    <mergeCell ref="C4:C5"/>
  </mergeCells>
  <phoneticPr fontId="29" type="noConversion"/>
  <printOptions horizontalCentered="1"/>
  <pageMargins left="0.47222222222222199" right="0.47222222222222199" top="7.8472222222222193E-2" bottom="0.156944444444444" header="0.118055555555556" footer="0.118055555555556"/>
  <pageSetup paperSize="9"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8" master=""/>
  <rangeList sheetStid="9" master=""/>
  <rangeList sheetStid="12" master=""/>
  <rangeList sheetStid="54" master=""/>
  <rangeList sheetStid="18" master="">
    <arrUserId title="区域1" rangeCreator="" othersAccessPermission="edit"/>
  </rangeList>
  <rangeList sheetStid="6" master=""/>
  <rangeList sheetStid="5" master=""/>
  <rangeList sheetStid="26" master=""/>
  <rangeList sheetStid="23" master=""/>
  <rangeList sheetStid="27" master=""/>
  <rangeList sheetStid="24" master=""/>
  <rangeList sheetStid="53" master=""/>
  <rangeList sheetStid="11" master=""/>
  <rangeList sheetStid="10" master=""/>
  <rangeList sheetStid="49" master=""/>
  <rangeList sheetStid="50" master=""/>
  <rangeList sheetStid="51" master=""/>
  <rangeList sheetStid="52" master=""/>
  <rangeList sheetStid="55" master=""/>
  <rangeList sheetStid="5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20</vt:i4>
      </vt:variant>
      <vt:variant>
        <vt:lpstr>命名范围</vt:lpstr>
      </vt:variant>
      <vt:variant>
        <vt:i4>13</vt:i4>
      </vt:variant>
    </vt:vector>
  </HeadingPairs>
  <TitlesOfParts>
    <vt:vector size="33" baseType="lpstr">
      <vt:lpstr>封面</vt:lpstr>
      <vt:lpstr>目录</vt:lpstr>
      <vt:lpstr>表一</vt:lpstr>
      <vt:lpstr>表二</vt:lpstr>
      <vt:lpstr>表三</vt:lpstr>
      <vt:lpstr>表四</vt:lpstr>
      <vt:lpstr>表五</vt:lpstr>
      <vt:lpstr>表六 (1)</vt:lpstr>
      <vt:lpstr>表六（2)</vt:lpstr>
      <vt:lpstr>表七 (1)</vt:lpstr>
      <vt:lpstr>表七(2)</vt:lpstr>
      <vt:lpstr>表八</vt:lpstr>
      <vt:lpstr>表九</vt:lpstr>
      <vt:lpstr>表十</vt:lpstr>
      <vt:lpstr>表十一</vt:lpstr>
      <vt:lpstr>表十二</vt:lpstr>
      <vt:lpstr>表十三</vt:lpstr>
      <vt:lpstr>表十四</vt:lpstr>
      <vt:lpstr>基础数据表</vt:lpstr>
      <vt:lpstr>表五 (带公式）</vt:lpstr>
      <vt:lpstr>表二!Print_Titles</vt:lpstr>
      <vt:lpstr>表九!Print_Titles</vt:lpstr>
      <vt:lpstr>'表六 (1)'!Print_Titles</vt:lpstr>
      <vt:lpstr>'表六（2)'!Print_Titles</vt:lpstr>
      <vt:lpstr>'表七 (1)'!Print_Titles</vt:lpstr>
      <vt:lpstr>'表七(2)'!Print_Titles</vt:lpstr>
      <vt:lpstr>表三!Print_Titles</vt:lpstr>
      <vt:lpstr>表十!Print_Titles</vt:lpstr>
      <vt:lpstr>表四!Print_Titles</vt:lpstr>
      <vt:lpstr>表五!Print_Titles</vt:lpstr>
      <vt:lpstr>'表五 (带公式）'!Print_Titles</vt:lpstr>
      <vt:lpstr>表一!Print_Titles</vt:lpstr>
      <vt:lpstr>地区名称</vt:lpstr>
    </vt:vector>
  </TitlesOfParts>
  <Company>MC SYSTEM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韩惠玲</cp:lastModifiedBy>
  <cp:revision>1</cp:revision>
  <cp:lastPrinted>2019-12-26T18:44:00Z</cp:lastPrinted>
  <dcterms:created xsi:type="dcterms:W3CDTF">2006-02-22T21:15:00Z</dcterms:created>
  <dcterms:modified xsi:type="dcterms:W3CDTF">2024-03-15T07:01:00Z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EE286E71670A46E0B4C401FF04410608</vt:lpwstr>
  </property>
</Properties>
</file>